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36" windowWidth="22932" windowHeight="8976"/>
  </bookViews>
  <sheets>
    <sheet name="TF" sheetId="20" r:id="rId1"/>
  </sheets>
  <definedNames>
    <definedName name="_xlnm.Print_Area" localSheetId="0">TF!$A$1:$K$142</definedName>
  </definedNames>
  <calcPr calcId="124519" calcMode="autoNoTable"/>
</workbook>
</file>

<file path=xl/calcChain.xml><?xml version="1.0" encoding="utf-8"?>
<calcChain xmlns="http://schemas.openxmlformats.org/spreadsheetml/2006/main">
  <c r="H64" i="20"/>
  <c r="H63"/>
  <c r="G63"/>
  <c r="H129"/>
  <c r="H126"/>
  <c r="H123"/>
  <c r="H120"/>
  <c r="H118"/>
  <c r="H116"/>
  <c r="F118" l="1"/>
  <c r="H69"/>
  <c r="H70" s="1"/>
  <c r="H73"/>
  <c r="H112"/>
  <c r="H111"/>
  <c r="H92"/>
  <c r="H85"/>
  <c r="H86" s="1"/>
  <c r="H84"/>
  <c r="H80"/>
  <c r="H79"/>
  <c r="H74"/>
  <c r="H57"/>
  <c r="H58" s="1"/>
  <c r="H56"/>
  <c r="H48"/>
  <c r="H49" s="1"/>
  <c r="E51" s="1"/>
  <c r="H51" s="1"/>
  <c r="H47"/>
  <c r="H43"/>
  <c r="H42"/>
  <c r="E40"/>
  <c r="H40" s="1"/>
  <c r="E39"/>
  <c r="H39" s="1"/>
  <c r="H38"/>
  <c r="H37"/>
  <c r="E31"/>
  <c r="F31" s="1"/>
  <c r="G31" s="1"/>
  <c r="H32" s="1"/>
  <c r="H33" s="1"/>
  <c r="A29"/>
  <c r="A35" s="1"/>
  <c r="A46" s="1"/>
  <c r="A53" s="1"/>
  <c r="A60" s="1"/>
  <c r="A66" s="1"/>
  <c r="A71" s="1"/>
  <c r="H25"/>
  <c r="H26" s="1"/>
  <c r="H22"/>
  <c r="H21"/>
  <c r="H17"/>
  <c r="H16"/>
  <c r="H15"/>
  <c r="H14"/>
  <c r="H10"/>
  <c r="H9"/>
  <c r="H8"/>
  <c r="H23" l="1"/>
  <c r="H81"/>
  <c r="H113"/>
  <c r="H44"/>
  <c r="A77"/>
  <c r="A83" s="1"/>
  <c r="A88" s="1"/>
  <c r="A95" s="1"/>
  <c r="A101" s="1"/>
  <c r="A107" s="1"/>
  <c r="A115" s="1"/>
  <c r="A117" s="1"/>
  <c r="A119" s="1"/>
  <c r="A122" s="1"/>
  <c r="A125" s="1"/>
  <c r="A128" s="1"/>
  <c r="H75"/>
  <c r="H18"/>
  <c r="H11"/>
  <c r="H97"/>
  <c r="H90"/>
  <c r="H98"/>
  <c r="H89" l="1"/>
  <c r="H91"/>
  <c r="H103"/>
  <c r="H104" s="1"/>
  <c r="H99"/>
  <c r="H93" l="1"/>
</calcChain>
</file>

<file path=xl/sharedStrings.xml><?xml version="1.0" encoding="utf-8"?>
<sst xmlns="http://schemas.openxmlformats.org/spreadsheetml/2006/main" count="126" uniqueCount="89">
  <si>
    <t>Sl.No</t>
  </si>
  <si>
    <t>Description of the item</t>
  </si>
  <si>
    <t>Units</t>
  </si>
  <si>
    <t>NO</t>
  </si>
  <si>
    <t>Measurement (m)</t>
  </si>
  <si>
    <t>QTY</t>
  </si>
  <si>
    <t>L</t>
  </si>
  <si>
    <t>B</t>
  </si>
  <si>
    <t>D</t>
  </si>
  <si>
    <t>TOTAL</t>
  </si>
  <si>
    <t>Cum</t>
  </si>
  <si>
    <t>SQM</t>
  </si>
  <si>
    <t>RCC WORKS</t>
  </si>
  <si>
    <t>Columns</t>
  </si>
  <si>
    <t>Total C</t>
  </si>
  <si>
    <t>KG</t>
  </si>
  <si>
    <t>T</t>
  </si>
  <si>
    <r>
      <t>Providing  and  laying  in  position  Reinforced  cement  concrete   for  all Foundation works. Thegranite/trap/basalt   crushed  graded  coarse aggregates   and fine aggregates   as per relevant IS Codes machine mixed with super plasticizers   laid in finished layers, well compacted using needle vibrators,  including all lead &amp; lifts,  cost of all materials, quality confirming to the requirements of   relevant IS codes , labour, Usage charges of machinery,  curing and all the other  appurtenances required to complete the work as per technical specifications. (The cost of steel reinforcement &amp; formwork to be paid separately) M25    Design Mix Using 20 mm nominal size graded crushed coarse aggregates</t>
    </r>
    <r>
      <rPr>
        <b/>
        <sz val="48"/>
        <rFont val="Cambria"/>
        <family val="1"/>
        <scheme val="major"/>
      </rPr>
      <t>Volume-1 ITEM NO:2.2.1 Page no-15</t>
    </r>
  </si>
  <si>
    <r>
      <t>Steel Fabrication Supplying, fitting and placing TMT FE 550 / 550D Steel Reinforcement including cost of all materials, machinery, labour, cleaning, straightening, cutting, bending, hooking, laping/welding joints, tying with binding wire / soft annealed steel wire and other ancilary operations complete as per drawing and technical specification.a. Buildings</t>
    </r>
    <r>
      <rPr>
        <b/>
        <sz val="48"/>
        <rFont val="Cambria"/>
        <family val="1"/>
        <scheme val="major"/>
      </rPr>
      <t xml:space="preserve"> Volume-1 ITEM NO:2.2.1 Page no-18</t>
    </r>
  </si>
  <si>
    <t>RB1</t>
  </si>
  <si>
    <t>RB2</t>
  </si>
  <si>
    <t>Total D</t>
  </si>
  <si>
    <t>Roof  Slab</t>
  </si>
  <si>
    <t>Total E</t>
  </si>
  <si>
    <t>ROOF BEAM</t>
  </si>
  <si>
    <t>GW</t>
  </si>
  <si>
    <t>Lintel</t>
  </si>
  <si>
    <t>Wall</t>
  </si>
  <si>
    <t>Door</t>
  </si>
  <si>
    <t xml:space="preserve">                      MS Grills For Windows</t>
  </si>
  <si>
    <t>Sub Total</t>
  </si>
  <si>
    <t>Area</t>
  </si>
  <si>
    <t>Total weight of MS Grills</t>
  </si>
  <si>
    <t>Kgs</t>
  </si>
  <si>
    <t>UPVC Windows</t>
  </si>
  <si>
    <t>Sqm</t>
  </si>
  <si>
    <t>DOORS</t>
  </si>
  <si>
    <t>SQm</t>
  </si>
  <si>
    <t>Deduction</t>
  </si>
  <si>
    <t>Internal Plastering</t>
  </si>
  <si>
    <t>External plastering</t>
  </si>
  <si>
    <t xml:space="preserve"> Back side</t>
  </si>
  <si>
    <t>Sides</t>
  </si>
  <si>
    <t>Celing Plastering</t>
  </si>
  <si>
    <t>internal Plastering QTY</t>
  </si>
  <si>
    <t>Ceiling QTY</t>
  </si>
  <si>
    <t>Deduction wall cladding</t>
  </si>
  <si>
    <t>Qty carried from external plastering qty</t>
  </si>
  <si>
    <r>
      <t>Providing Brick  work  with  common  burnt  clay Non  Modular bricks of   class designation 3.5 in foundation and plinth in   Cement mortar 1:4 (1 cement : 4 coarse sand) including cost of all materials, labour, scaffolding and usage charges of machinery &amp; other incidental charges complete as per the direction of engineer incharge of work.</t>
    </r>
    <r>
      <rPr>
        <b/>
        <sz val="48"/>
        <rFont val="Cambria"/>
        <family val="1"/>
        <scheme val="major"/>
      </rPr>
      <t>Volume-2 ITEM NO:6.2Page no-13</t>
    </r>
  </si>
  <si>
    <r>
      <t xml:space="preserve">Providing and fixing Steel work welded in built up sections/ framed work, including cutting, hoisting, fixing in position and applying a priming coat of approved steel primer using structural steel etc. as required. In gratings, frames, guard bar, ladder, railings, brackets, gates and similar works i    </t>
    </r>
    <r>
      <rPr>
        <b/>
        <sz val="48"/>
        <rFont val="Cambria"/>
        <family val="1"/>
        <scheme val="major"/>
      </rPr>
      <t>ITEM CODE-11.25.2 Page no-84 Vol-2</t>
    </r>
  </si>
  <si>
    <r>
      <t>Weight 
per m</t>
    </r>
    <r>
      <rPr>
        <vertAlign val="superscript"/>
        <sz val="48"/>
        <rFont val="Cambria"/>
        <family val="1"/>
      </rPr>
      <t>2</t>
    </r>
  </si>
  <si>
    <r>
      <t>Providing &amp; fixing of 3-track x 2-panel sliding windows made out of multi chambered UPVC(Matching to RAL-9016) sections and with minimum TiO2(Titanium Dioxide) at 6PHR with TPE(Thermo Plastic Elastomer) and lead free, gaskets -grey colour having isolated drainage and reinforced with Galvanized Iron profile through-out the window frame. The outer frame having an overall size of 108mm width x 45mmheight with reinforcement of 1mm thickness and Sash with overall size of 39mm x 75mm with GI reinforcement of 2mm and mesh sash of size 37mm x 58mm. Coextruded Glazing bead for fixing of glass shall be of size 20mm x 24 mm. Windows shall be provided with 6mm plain float glass, standard hardware&amp; Multi point locking system with touch lock. Wall thickness of frame &amp; sash shall be of 2mm-2.5mm. Maximum possible size – 2419mm x 2200mm. (T</t>
    </r>
    <r>
      <rPr>
        <b/>
        <sz val="48"/>
        <color theme="1"/>
        <rFont val="Cambria"/>
        <family val="1"/>
        <scheme val="major"/>
      </rPr>
      <t>item Code-12.90 page.no-110 Vol-2</t>
    </r>
  </si>
  <si>
    <r>
      <t>Providing    15 mm cement plaster on the rough side of single or half brick  wall  of  mix  1:4  (1  cement:  4  fine  sand)  including  rounding  off corners wherever required smooth rendering, providing and removing scaffolding, including cost of materials, labour, curing complete as per specifications and as per directions of Engineer-in-charge.</t>
    </r>
    <r>
      <rPr>
        <b/>
        <sz val="48"/>
        <rFont val="Cambria"/>
        <family val="1"/>
        <scheme val="major"/>
      </rPr>
      <t>ITEM- 8.2.1,VOLUME -2 P.NO-41</t>
    </r>
  </si>
  <si>
    <r>
      <t>Providing 20 mm cement plaster of mix :1:6 (1 cement: 6 fine sand) to brick/stone masonry including rounding off corners wherever required smooth rendering, providing and removing scaffolding, including cost ofmaterials, labour, curing complete as per specifications and as per direc tions of Engineer-in-charge.</t>
    </r>
    <r>
      <rPr>
        <b/>
        <sz val="48"/>
        <rFont val="Cambria"/>
        <family val="1"/>
        <scheme val="major"/>
      </rPr>
      <t>Page NO 41 Code:8.3.2Volume-2</t>
    </r>
    <r>
      <rPr>
        <sz val="48"/>
        <rFont val="Cambria"/>
        <family val="1"/>
        <scheme val="major"/>
      </rPr>
      <t xml:space="preserve">
</t>
    </r>
  </si>
  <si>
    <r>
      <t>Providing 6 mm cement plaster with cement mortar 1:3 (1 cement : 3 fine sand) on concrete surface / ceilings including rounding off corners wherever required smooth rendering, providi</t>
    </r>
    <r>
      <rPr>
        <b/>
        <sz val="48"/>
        <rFont val="Cambria"/>
        <family val="1"/>
        <scheme val="major"/>
      </rPr>
      <t xml:space="preserve"> Volume-2 Item 8.10 Page no: 43</t>
    </r>
  </si>
  <si>
    <r>
      <t>Providing and applying white cement based putty of average thickness 1 mm, of approved brand and manufacturer, over the plas</t>
    </r>
    <r>
      <rPr>
        <b/>
        <sz val="48"/>
        <rFont val="Cambria"/>
        <family val="1"/>
        <scheme val="major"/>
      </rPr>
      <t>Item Code8.51vol-2 pageno-50</t>
    </r>
  </si>
  <si>
    <r>
      <t>Finishing with Deluxe Multi surface paint system for interiors and exteriors using Primer as per manufacturers specifications: Two coats applied on walls @ 1.25 L/10 m² over and including one coat of Special primer applied @ 0.75 L/10 m² with paint of approved quality to give an even shade, after thoroughly brooming the surface to remove all dirt, dust, mortar drops and foreign matter including preparing the surface even and sand paper smooth, cost of materials, labour complete as per specifications and as per directions of Engineer-in</t>
    </r>
    <r>
      <rPr>
        <b/>
        <sz val="48"/>
        <rFont val="Cambria"/>
        <family val="1"/>
        <scheme val="major"/>
      </rPr>
      <t>page no:46 Item Code 8.33.1 Volume -2</t>
    </r>
  </si>
  <si>
    <r>
      <t xml:space="preserve">Finishing walls with 100% Premium acrylic emulsion paint having VOC less than 50 g/L and UV resistance as per IS 15489:2004, Alkali &amp; fungal resistance, dirt resistance exterior paint of required shade (Company Depot Tinted) with silicon additives, New work (Two coats applied @ 1.43 L/ 10 m². Over and including priming coat of exterior primer applied @ 0.90 L/10 m² with paint of approved quality to give an even shade, after thoroughly brooming the surface to remove all dirt, dust, mortar drops and foreign matter including preparing the surface even and sand paper smooth, cost of materials, labour </t>
    </r>
    <r>
      <rPr>
        <b/>
        <sz val="48"/>
        <color indexed="8"/>
        <rFont val="Cambria"/>
        <family val="1"/>
        <scheme val="major"/>
      </rPr>
      <t>page no:46 Item Code 8.32 Volume -2</t>
    </r>
  </si>
  <si>
    <t>BBM WALL</t>
  </si>
  <si>
    <t>WALL</t>
  </si>
  <si>
    <t>Sft</t>
  </si>
  <si>
    <t>Total built up area</t>
  </si>
  <si>
    <t>Shear wall</t>
  </si>
  <si>
    <t>no</t>
  </si>
  <si>
    <t>HANDEL 200mm</t>
  </si>
  <si>
    <t>Providing and fixing stainless steel Fixtures conforming to 304 graded steel   as per direction of engineer in charge.Item No.22.15. 4 PWD DSR Vol-2  2023-24page no:218</t>
  </si>
  <si>
    <t>Tower Bolt 250x10mm</t>
  </si>
  <si>
    <t>ALL DROP 200 mm</t>
  </si>
  <si>
    <t>Providing and fixing stainless steel Fixtures conforming to 304 graded steel   as per direction of engineer in charge.Item No.22.15. 5 PWD DSR Vol-2  2023-24page no:218</t>
  </si>
  <si>
    <t>Door Stoper 75 mm</t>
  </si>
  <si>
    <t>Providing and fixing stainless steel Fixtures conforming to 304 graded steel   as per direction of engineer in charge.Item No.22.15. 10 PWD DSR Vol-2  2023-24page no:218</t>
  </si>
  <si>
    <t>Hinges 100mm</t>
  </si>
  <si>
    <t>Door Lock</t>
  </si>
  <si>
    <t>Providing and fixing stainless steel Fixtures conforming to 304 graded steel   as per direction of engineer in chargeSl No.128 PWD DSR Vol-2  2023-24page no:A-20</t>
  </si>
  <si>
    <t>TERRACE  FLOOR</t>
  </si>
  <si>
    <t>4Kg per Sft</t>
  </si>
  <si>
    <t>PARAPET WALL</t>
  </si>
  <si>
    <t>Head Room</t>
  </si>
  <si>
    <t>Terrace/ Raft &amp; sunken slab waterproofing</t>
  </si>
  <si>
    <t>SF TERRACE</t>
  </si>
  <si>
    <t>OVER HEAD ROOM</t>
  </si>
  <si>
    <r>
      <t xml:space="preserve">Providing Honne wood frames of doors, windows, clerestory windows, ventilators and other frames, wrought, framed or assembled including making plaster groves (excluding cost of cement concrete and side clamps), but including cost of materials, labour, usage charges complete as per specifications. </t>
    </r>
    <r>
      <rPr>
        <b/>
        <sz val="48"/>
        <color theme="1"/>
        <rFont val="Cambria"/>
        <family val="1"/>
        <scheme val="major"/>
      </rPr>
      <t>ITEM CODE-12.11 VOL-2 Page no-101</t>
    </r>
  </si>
  <si>
    <t>DOOR Shutters</t>
  </si>
  <si>
    <t>CUM</t>
  </si>
  <si>
    <t>BASIC RATE</t>
  </si>
  <si>
    <t>AREA WEIGHTAGE</t>
  </si>
  <si>
    <t>TOTAL AMOUNT</t>
  </si>
  <si>
    <r>
      <t>Providing and fixing stainless steel Fixtures conforming to 304 graded steel   as per direction of engineer in charge</t>
    </r>
    <r>
      <rPr>
        <b/>
        <sz val="48"/>
        <rFont val="Cambria"/>
        <family val="1"/>
        <scheme val="major"/>
      </rPr>
      <t>.Item No.22.15. 1PWD DSR Vol-2  2023-24page no:218</t>
    </r>
  </si>
  <si>
    <r>
      <t>polyurethane based single Component for New surfaceProviding and laying water proofing treatment to the Roof with PU based single component elastomeric pure polyurethane based coating on New terrace/Chajjas/Sunken portion of WC:Bathroom, cold applied PU waterproofing membrane that is highly elastic with elongation greater than 400% and tensile strength greater than 2MPa as per ASTM D412.  The waterproofing membrane to be applied in 2coats  @ 1.6 kg/m2  to achieve final DFT (Dry Film Thickness) of 1mm including prime coat of epoxy primer @150 g/m2 and protection with 120gsm Geo-textile over the waterproofing membrane. The finished cost to include surface preparation, making coving at Junction, Bore Packing, treatment of construction joints completely as per specification</t>
    </r>
    <r>
      <rPr>
        <b/>
        <sz val="48"/>
        <color indexed="8"/>
        <rFont val="Cambria"/>
        <family val="1"/>
        <scheme val="major"/>
      </rPr>
      <t>.Item No.15. 1PWD DSR Vol-2  2023-24page no:149</t>
    </r>
  </si>
</sst>
</file>

<file path=xl/styles.xml><?xml version="1.0" encoding="utf-8"?>
<styleSheet xmlns="http://schemas.openxmlformats.org/spreadsheetml/2006/main">
  <numFmts count="2">
    <numFmt numFmtId="43" formatCode="_ * #,##0.00_ ;_ * \-#,##0.00_ ;_ * &quot;-&quot;??_ ;_ @_ "/>
    <numFmt numFmtId="164" formatCode="_(* #,##0.00_);_(* \(#,##0.00\);_(* &quot;-&quot;??_);_(@_)"/>
  </numFmts>
  <fonts count="17">
    <font>
      <sz val="11"/>
      <color theme="1"/>
      <name val="Calibri"/>
      <family val="2"/>
      <scheme val="minor"/>
    </font>
    <font>
      <sz val="11"/>
      <color theme="1"/>
      <name val="Calibri"/>
      <family val="2"/>
      <scheme val="minor"/>
    </font>
    <font>
      <sz val="48"/>
      <color theme="1"/>
      <name val="Calibri"/>
      <family val="2"/>
      <scheme val="minor"/>
    </font>
    <font>
      <b/>
      <sz val="48"/>
      <name val="Cambria"/>
      <family val="1"/>
      <scheme val="major"/>
    </font>
    <font>
      <sz val="12"/>
      <color theme="1"/>
      <name val="Cambria"/>
      <family val="1"/>
      <scheme val="major"/>
    </font>
    <font>
      <sz val="11"/>
      <color indexed="8"/>
      <name val="Calibri"/>
      <family val="2"/>
    </font>
    <font>
      <b/>
      <sz val="48"/>
      <name val="Cambria"/>
      <family val="1"/>
    </font>
    <font>
      <sz val="48"/>
      <name val="Cambria"/>
      <family val="1"/>
      <scheme val="major"/>
    </font>
    <font>
      <b/>
      <sz val="48"/>
      <color theme="1"/>
      <name val="Cambria"/>
      <family val="1"/>
      <scheme val="major"/>
    </font>
    <font>
      <b/>
      <sz val="48"/>
      <color theme="1"/>
      <name val="Calibri"/>
      <family val="2"/>
      <scheme val="minor"/>
    </font>
    <font>
      <sz val="48"/>
      <color theme="1"/>
      <name val="Cambria"/>
      <family val="1"/>
      <scheme val="major"/>
    </font>
    <font>
      <b/>
      <sz val="48"/>
      <color indexed="8"/>
      <name val="Cambria"/>
      <family val="1"/>
      <scheme val="major"/>
    </font>
    <font>
      <b/>
      <sz val="72"/>
      <name val="Cambria"/>
      <family val="1"/>
      <scheme val="major"/>
    </font>
    <font>
      <vertAlign val="superscript"/>
      <sz val="48"/>
      <name val="Cambria"/>
      <family val="1"/>
    </font>
    <font>
      <sz val="48"/>
      <color indexed="8"/>
      <name val="Cambria"/>
      <family val="1"/>
      <scheme val="major"/>
    </font>
    <font>
      <sz val="48"/>
      <name val="Arial"/>
      <family val="2"/>
    </font>
    <font>
      <b/>
      <sz val="48"/>
      <name val="Univers Condensed"/>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8">
    <xf numFmtId="0" fontId="0" fillId="0" borderId="0"/>
    <xf numFmtId="0" fontId="1" fillId="0" borderId="0"/>
    <xf numFmtId="164" fontId="5"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cellStyleXfs>
  <cellXfs count="118">
    <xf numFmtId="0" fontId="0" fillId="0" borderId="0" xfId="0"/>
    <xf numFmtId="0" fontId="4" fillId="0" borderId="0" xfId="0" applyFont="1" applyBorder="1"/>
    <xf numFmtId="4" fontId="15" fillId="0" borderId="0" xfId="0" applyNumberFormat="1" applyFont="1" applyBorder="1"/>
    <xf numFmtId="4" fontId="16" fillId="0" borderId="0" xfId="0" applyNumberFormat="1" applyFont="1" applyBorder="1" applyAlignment="1">
      <alignment wrapText="1"/>
    </xf>
    <xf numFmtId="164" fontId="8" fillId="0" borderId="0" xfId="0" applyNumberFormat="1" applyFont="1" applyBorder="1" applyAlignment="1">
      <alignment vertical="center"/>
    </xf>
    <xf numFmtId="0" fontId="0" fillId="0" borderId="0" xfId="0" applyBorder="1"/>
    <xf numFmtId="0" fontId="2" fillId="0" borderId="0" xfId="0" applyFont="1" applyBorder="1"/>
    <xf numFmtId="0" fontId="3" fillId="0" borderId="0" xfId="1" applyFont="1" applyFill="1" applyBorder="1" applyAlignment="1">
      <alignment horizontal="center" vertical="center" wrapText="1"/>
    </xf>
    <xf numFmtId="0" fontId="3" fillId="0" borderId="0" xfId="1" applyFont="1" applyFill="1" applyBorder="1" applyAlignment="1" applyProtection="1">
      <alignment horizontal="center" vertical="center"/>
    </xf>
    <xf numFmtId="164" fontId="3" fillId="0" borderId="0" xfId="1" applyNumberFormat="1" applyFont="1" applyFill="1" applyBorder="1" applyAlignment="1" applyProtection="1">
      <alignment horizontal="center" vertical="center"/>
    </xf>
    <xf numFmtId="164" fontId="3" fillId="0" borderId="0" xfId="1" applyNumberFormat="1" applyFont="1" applyFill="1" applyBorder="1" applyAlignment="1" applyProtection="1">
      <alignment horizontal="center" vertical="center" wrapText="1"/>
    </xf>
    <xf numFmtId="164" fontId="3" fillId="0" borderId="0" xfId="1" applyNumberFormat="1" applyFont="1" applyFill="1" applyBorder="1" applyAlignment="1" applyProtection="1">
      <alignment horizontal="center"/>
    </xf>
    <xf numFmtId="0" fontId="3" fillId="0" borderId="0" xfId="1" applyFont="1" applyFill="1" applyBorder="1" applyAlignment="1">
      <alignment vertical="center" wrapText="1"/>
    </xf>
    <xf numFmtId="0" fontId="3" fillId="0" borderId="0" xfId="1" applyFont="1" applyFill="1" applyBorder="1" applyAlignment="1" applyProtection="1">
      <alignment horizontal="center" vertical="top"/>
    </xf>
    <xf numFmtId="0" fontId="3" fillId="0" borderId="0" xfId="1" applyFont="1" applyFill="1" applyBorder="1" applyAlignment="1" applyProtection="1">
      <alignment vertical="top"/>
    </xf>
    <xf numFmtId="164" fontId="3" fillId="0" borderId="0" xfId="1" applyNumberFormat="1" applyFont="1" applyFill="1" applyBorder="1" applyAlignment="1">
      <alignment horizontal="center" vertical="center" wrapText="1"/>
    </xf>
    <xf numFmtId="0" fontId="3" fillId="0" borderId="0" xfId="1" applyFont="1" applyFill="1" applyBorder="1" applyAlignment="1">
      <alignment horizontal="center" vertical="top" wrapText="1"/>
    </xf>
    <xf numFmtId="0" fontId="2" fillId="0" borderId="0" xfId="1" applyFont="1" applyFill="1" applyBorder="1" applyAlignment="1">
      <alignment horizontal="center" vertical="top" wrapText="1"/>
    </xf>
    <xf numFmtId="0" fontId="2" fillId="0" borderId="0" xfId="1" applyFont="1" applyFill="1" applyBorder="1" applyAlignment="1">
      <alignment horizontal="center" vertical="center" wrapText="1"/>
    </xf>
    <xf numFmtId="0" fontId="2" fillId="0" borderId="0" xfId="1" applyFont="1" applyFill="1" applyBorder="1" applyAlignment="1">
      <alignment horizontal="justify" vertical="top" wrapText="1"/>
    </xf>
    <xf numFmtId="164" fontId="7" fillId="0" borderId="0" xfId="1" applyNumberFormat="1" applyFont="1" applyFill="1" applyBorder="1" applyAlignment="1">
      <alignment horizontal="center" vertical="justify" wrapText="1"/>
    </xf>
    <xf numFmtId="0" fontId="3" fillId="0" borderId="0" xfId="1" applyFont="1" applyFill="1" applyBorder="1" applyAlignment="1">
      <alignment horizontal="center" vertical="center"/>
    </xf>
    <xf numFmtId="0" fontId="7" fillId="0" borderId="0" xfId="1" applyFont="1" applyFill="1" applyBorder="1" applyAlignment="1">
      <alignment horizontal="center" vertical="center" wrapText="1"/>
    </xf>
    <xf numFmtId="164" fontId="7" fillId="0" borderId="0" xfId="1" applyNumberFormat="1" applyFont="1" applyFill="1" applyBorder="1" applyAlignment="1">
      <alignment wrapText="1"/>
    </xf>
    <xf numFmtId="164" fontId="7" fillId="0" borderId="0" xfId="1" applyNumberFormat="1" applyFont="1" applyFill="1" applyBorder="1" applyAlignment="1">
      <alignment horizontal="center" vertical="center" wrapText="1"/>
    </xf>
    <xf numFmtId="0" fontId="7" fillId="0" borderId="0" xfId="1" applyFont="1" applyFill="1" applyBorder="1" applyAlignment="1" applyProtection="1">
      <alignment horizontal="center" vertical="top" wrapText="1"/>
    </xf>
    <xf numFmtId="1" fontId="7" fillId="0" borderId="0" xfId="1" applyNumberFormat="1" applyFont="1" applyFill="1" applyBorder="1" applyAlignment="1" applyProtection="1">
      <alignment horizontal="center" vertical="center"/>
    </xf>
    <xf numFmtId="164" fontId="7" fillId="0" borderId="0" xfId="1" applyNumberFormat="1" applyFont="1" applyFill="1" applyBorder="1" applyAlignment="1" applyProtection="1">
      <alignment horizontal="center" vertical="center"/>
    </xf>
    <xf numFmtId="0" fontId="10" fillId="0" borderId="0" xfId="1" applyFont="1" applyFill="1" applyBorder="1" applyAlignment="1">
      <alignment horizontal="center" vertical="top" wrapText="1"/>
    </xf>
    <xf numFmtId="0" fontId="8" fillId="0" borderId="0" xfId="1" applyFont="1" applyFill="1" applyBorder="1" applyAlignment="1">
      <alignment horizontal="center" vertical="top" wrapText="1"/>
    </xf>
    <xf numFmtId="164" fontId="3" fillId="0" borderId="0" xfId="1" applyNumberFormat="1" applyFont="1" applyFill="1" applyBorder="1" applyAlignment="1">
      <alignment wrapText="1"/>
    </xf>
    <xf numFmtId="0" fontId="7" fillId="0" borderId="0" xfId="1" applyFont="1" applyFill="1" applyBorder="1" applyAlignment="1" applyProtection="1">
      <alignment horizontal="center" vertical="top"/>
    </xf>
    <xf numFmtId="164" fontId="10" fillId="0" borderId="0" xfId="1" applyNumberFormat="1" applyFont="1" applyFill="1" applyBorder="1" applyAlignment="1">
      <alignment horizontal="center" vertical="center" wrapText="1"/>
    </xf>
    <xf numFmtId="0" fontId="2" fillId="0" borderId="0" xfId="0" applyFont="1" applyBorder="1" applyAlignment="1">
      <alignment horizontal="center"/>
    </xf>
    <xf numFmtId="164" fontId="3" fillId="0" borderId="0" xfId="1" applyNumberFormat="1" applyFont="1" applyFill="1" applyBorder="1" applyAlignment="1">
      <alignment horizontal="center" vertical="justify" wrapText="1"/>
    </xf>
    <xf numFmtId="0" fontId="3" fillId="0" borderId="0" xfId="1" applyFont="1" applyFill="1" applyBorder="1" applyAlignment="1" applyProtection="1">
      <alignment horizontal="left" vertical="top"/>
    </xf>
    <xf numFmtId="0" fontId="3" fillId="0" borderId="0" xfId="1" applyFont="1" applyFill="1" applyBorder="1" applyAlignment="1">
      <alignment horizontal="left" vertical="center" wrapText="1"/>
    </xf>
    <xf numFmtId="0" fontId="8" fillId="0" borderId="0" xfId="1" applyFont="1" applyFill="1" applyBorder="1" applyAlignment="1">
      <alignment horizontal="left" vertical="top" wrapText="1"/>
    </xf>
    <xf numFmtId="0" fontId="10" fillId="0" borderId="0" xfId="1" applyFont="1" applyFill="1" applyBorder="1" applyAlignment="1" applyProtection="1">
      <alignment horizontal="center" vertical="top"/>
    </xf>
    <xf numFmtId="0" fontId="10" fillId="0" borderId="0" xfId="1" applyFont="1" applyFill="1" applyBorder="1" applyAlignment="1">
      <alignment horizontal="center" vertical="center" wrapText="1"/>
    </xf>
    <xf numFmtId="1" fontId="10" fillId="0" borderId="0" xfId="1" applyNumberFormat="1" applyFont="1" applyFill="1" applyBorder="1" applyAlignment="1" applyProtection="1">
      <alignment horizontal="center" vertical="center"/>
    </xf>
    <xf numFmtId="164" fontId="8" fillId="0" borderId="0" xfId="1" applyNumberFormat="1" applyFont="1" applyFill="1" applyBorder="1" applyAlignment="1" applyProtection="1">
      <alignment horizontal="center" vertical="center"/>
    </xf>
    <xf numFmtId="164" fontId="8" fillId="0" borderId="0" xfId="1" applyNumberFormat="1" applyFont="1" applyFill="1" applyBorder="1" applyAlignment="1">
      <alignment horizontal="center" vertical="center" wrapText="1"/>
    </xf>
    <xf numFmtId="164" fontId="10" fillId="0" borderId="0" xfId="1" applyNumberFormat="1" applyFont="1" applyFill="1" applyBorder="1" applyAlignment="1" applyProtection="1">
      <alignment horizontal="center" vertical="center"/>
    </xf>
    <xf numFmtId="0" fontId="3" fillId="0" borderId="0" xfId="1" applyFont="1" applyFill="1" applyBorder="1" applyAlignment="1">
      <alignment horizontal="left" vertical="top" wrapText="1"/>
    </xf>
    <xf numFmtId="0" fontId="11" fillId="2" borderId="0" xfId="1" applyNumberFormat="1" applyFont="1" applyFill="1" applyBorder="1" applyAlignment="1">
      <alignment horizontal="center" vertical="center" wrapText="1"/>
    </xf>
    <xf numFmtId="0" fontId="7" fillId="0" borderId="0" xfId="1" applyFont="1" applyFill="1" applyBorder="1" applyAlignment="1">
      <alignment horizontal="justify" vertical="justify" wrapText="1"/>
    </xf>
    <xf numFmtId="0" fontId="3" fillId="0" borderId="0" xfId="1" applyNumberFormat="1" applyFont="1" applyFill="1" applyBorder="1" applyAlignment="1">
      <alignment horizontal="center" vertical="center" wrapText="1"/>
    </xf>
    <xf numFmtId="43" fontId="7" fillId="0" borderId="0" xfId="1" applyNumberFormat="1" applyFont="1" applyFill="1" applyBorder="1" applyAlignment="1" applyProtection="1">
      <alignment horizontal="center" vertical="center"/>
    </xf>
    <xf numFmtId="0" fontId="7" fillId="0" borderId="0" xfId="1" applyFont="1" applyFill="1" applyBorder="1" applyAlignment="1" applyProtection="1">
      <alignment horizontal="left" vertical="top"/>
    </xf>
    <xf numFmtId="0" fontId="10" fillId="0" borderId="0" xfId="1" applyFont="1" applyFill="1" applyBorder="1" applyAlignment="1">
      <alignment horizontal="left" vertical="top" wrapText="1"/>
    </xf>
    <xf numFmtId="0" fontId="6" fillId="0" borderId="0" xfId="0" applyNumberFormat="1" applyFont="1" applyFill="1" applyBorder="1" applyAlignment="1" applyProtection="1">
      <alignment horizontal="center"/>
    </xf>
    <xf numFmtId="0" fontId="8" fillId="0" borderId="0" xfId="0" applyFont="1" applyBorder="1" applyAlignment="1">
      <alignment horizontal="center"/>
    </xf>
    <xf numFmtId="0" fontId="3" fillId="0" borderId="0" xfId="0" applyFont="1" applyFill="1" applyBorder="1" applyAlignment="1">
      <alignment horizontal="center" vertical="center" wrapText="1"/>
    </xf>
    <xf numFmtId="0" fontId="3" fillId="0" borderId="0" xfId="0" applyFont="1" applyFill="1" applyBorder="1" applyAlignment="1" applyProtection="1">
      <alignment horizontal="center" vertical="top"/>
    </xf>
    <xf numFmtId="0" fontId="7" fillId="0" borderId="0" xfId="0" applyFont="1" applyFill="1" applyBorder="1" applyAlignment="1">
      <alignment horizontal="center" vertical="center" wrapText="1"/>
    </xf>
    <xf numFmtId="1" fontId="7" fillId="0" borderId="0" xfId="0" applyNumberFormat="1" applyFont="1" applyFill="1" applyBorder="1" applyAlignment="1" applyProtection="1">
      <alignment horizontal="center" vertical="center"/>
    </xf>
    <xf numFmtId="164" fontId="7" fillId="0" borderId="0" xfId="0" applyNumberFormat="1" applyFont="1" applyFill="1" applyBorder="1" applyAlignment="1" applyProtection="1">
      <alignment horizontal="center" vertical="center"/>
    </xf>
    <xf numFmtId="164" fontId="7" fillId="0" borderId="0" xfId="0" applyNumberFormat="1" applyFont="1" applyFill="1" applyBorder="1" applyAlignment="1">
      <alignment horizontal="center" vertical="center" wrapText="1"/>
    </xf>
    <xf numFmtId="0" fontId="7" fillId="0" borderId="0" xfId="0" applyFont="1" applyFill="1" applyBorder="1" applyAlignment="1" applyProtection="1">
      <alignment horizontal="center" vertical="top"/>
    </xf>
    <xf numFmtId="0" fontId="3" fillId="0" borderId="0" xfId="0" applyFont="1" applyFill="1" applyBorder="1" applyAlignment="1" applyProtection="1">
      <alignment horizontal="center" vertical="center"/>
    </xf>
    <xf numFmtId="1" fontId="3" fillId="0" borderId="0" xfId="0" applyNumberFormat="1" applyFont="1" applyFill="1" applyBorder="1" applyAlignment="1" applyProtection="1">
      <alignment horizontal="center" vertical="center"/>
    </xf>
    <xf numFmtId="0" fontId="3" fillId="0" borderId="0" xfId="0" applyFont="1" applyFill="1" applyBorder="1" applyAlignment="1" applyProtection="1">
      <alignment horizontal="center"/>
    </xf>
    <xf numFmtId="164" fontId="7" fillId="0" borderId="0"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left" vertical="top" wrapText="1"/>
    </xf>
    <xf numFmtId="164" fontId="3" fillId="0" borderId="0" xfId="2" applyNumberFormat="1" applyFont="1" applyFill="1" applyBorder="1" applyAlignment="1">
      <alignment horizontal="center" vertical="center"/>
    </xf>
    <xf numFmtId="0" fontId="7" fillId="0" borderId="0" xfId="0" applyFont="1" applyFill="1" applyBorder="1" applyAlignment="1" applyProtection="1">
      <alignment horizontal="center" vertical="top" wrapText="1"/>
    </xf>
    <xf numFmtId="0" fontId="3" fillId="0" borderId="0" xfId="0" applyFont="1" applyFill="1" applyBorder="1" applyAlignment="1" applyProtection="1">
      <alignment horizontal="left" vertical="top"/>
    </xf>
    <xf numFmtId="0" fontId="7" fillId="0" borderId="0" xfId="1" applyFont="1" applyFill="1" applyBorder="1" applyAlignment="1">
      <alignment horizontal="center" vertical="center"/>
    </xf>
    <xf numFmtId="0" fontId="3" fillId="0" borderId="0" xfId="0" applyFont="1" applyFill="1" applyBorder="1" applyAlignment="1">
      <alignment horizontal="left" vertical="top" wrapText="1"/>
    </xf>
    <xf numFmtId="164" fontId="3" fillId="0" borderId="0" xfId="0" applyNumberFormat="1" applyFont="1" applyFill="1" applyBorder="1" applyAlignment="1">
      <alignment horizontal="center" vertical="justify" wrapText="1"/>
    </xf>
    <xf numFmtId="0" fontId="7" fillId="0" borderId="0" xfId="0" applyFont="1" applyFill="1" applyBorder="1" applyAlignment="1" applyProtection="1">
      <alignment horizontal="left" vertical="top"/>
    </xf>
    <xf numFmtId="0" fontId="3" fillId="0" borderId="0" xfId="0" applyFont="1" applyFill="1" applyBorder="1" applyAlignment="1">
      <alignment horizontal="center" vertical="center"/>
    </xf>
    <xf numFmtId="164" fontId="10" fillId="0" borderId="0" xfId="0" applyNumberFormat="1" applyFont="1" applyFill="1" applyBorder="1" applyAlignment="1">
      <alignment horizontal="center" vertical="center" wrapText="1"/>
    </xf>
    <xf numFmtId="0" fontId="3" fillId="0" borderId="0" xfId="1" applyFont="1" applyFill="1" applyBorder="1" applyAlignment="1" applyProtection="1">
      <alignment horizontal="lef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top" wrapText="1"/>
    </xf>
    <xf numFmtId="0" fontId="7" fillId="0" borderId="0" xfId="0" applyFont="1" applyFill="1" applyBorder="1" applyAlignment="1" applyProtection="1">
      <alignment horizontal="left"/>
    </xf>
    <xf numFmtId="0"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top" wrapText="1"/>
    </xf>
    <xf numFmtId="0" fontId="3" fillId="0" borderId="0" xfId="0" applyFont="1" applyFill="1" applyBorder="1" applyAlignment="1">
      <alignment horizontal="center" vertical="justify" wrapText="1"/>
    </xf>
    <xf numFmtId="0" fontId="3" fillId="0" borderId="0" xfId="0" applyFont="1" applyFill="1" applyBorder="1" applyAlignment="1" applyProtection="1">
      <alignment vertical="top"/>
    </xf>
    <xf numFmtId="0" fontId="10" fillId="0" borderId="0" xfId="0" applyFont="1" applyFill="1" applyBorder="1" applyAlignment="1">
      <alignment horizontal="center"/>
    </xf>
    <xf numFmtId="164" fontId="7" fillId="0" borderId="0" xfId="0" applyNumberFormat="1" applyFont="1" applyFill="1" applyBorder="1" applyAlignment="1">
      <alignment vertical="justify" wrapText="1"/>
    </xf>
    <xf numFmtId="164" fontId="7" fillId="0" borderId="0" xfId="0" applyNumberFormat="1" applyFont="1" applyFill="1" applyBorder="1" applyAlignment="1">
      <alignment horizontal="center" vertical="justify" wrapText="1"/>
    </xf>
    <xf numFmtId="0" fontId="7" fillId="0" borderId="0" xfId="0" applyFont="1" applyFill="1" applyBorder="1" applyAlignment="1" applyProtection="1">
      <alignment vertical="top"/>
    </xf>
    <xf numFmtId="0" fontId="3" fillId="0" borderId="0" xfId="0" applyFont="1" applyFill="1" applyBorder="1" applyAlignment="1">
      <alignment vertical="top" wrapText="1"/>
    </xf>
    <xf numFmtId="0" fontId="10" fillId="0" borderId="0" xfId="1" applyFont="1" applyFill="1" applyBorder="1" applyAlignment="1">
      <alignment vertical="top" wrapText="1"/>
    </xf>
    <xf numFmtId="2" fontId="7" fillId="0" borderId="0" xfId="0" applyNumberFormat="1" applyFont="1" applyBorder="1" applyAlignment="1">
      <alignment horizontal="justify" vertical="top" wrapText="1"/>
    </xf>
    <xf numFmtId="164" fontId="3" fillId="0" borderId="0" xfId="1" applyNumberFormat="1" applyFont="1" applyFill="1" applyBorder="1" applyAlignment="1">
      <alignment vertical="center" wrapText="1"/>
    </xf>
    <xf numFmtId="43" fontId="9" fillId="0" borderId="0" xfId="0" applyNumberFormat="1" applyFont="1" applyBorder="1" applyAlignment="1">
      <alignment vertical="center"/>
    </xf>
    <xf numFmtId="0" fontId="3" fillId="0" borderId="0" xfId="1" applyFont="1" applyFill="1" applyBorder="1" applyAlignment="1">
      <alignment wrapText="1"/>
    </xf>
    <xf numFmtId="0" fontId="7" fillId="0" borderId="0" xfId="1" applyFont="1" applyFill="1" applyBorder="1" applyAlignment="1" applyProtection="1">
      <alignment horizontal="left"/>
    </xf>
    <xf numFmtId="0" fontId="2" fillId="0" borderId="0" xfId="0" applyFont="1" applyFill="1" applyBorder="1" applyAlignment="1">
      <alignment horizontal="center" vertical="top" wrapText="1"/>
    </xf>
    <xf numFmtId="2" fontId="14" fillId="0" borderId="0" xfId="0" applyNumberFormat="1" applyFont="1" applyFill="1" applyBorder="1" applyAlignment="1">
      <alignment horizontal="justify" vertical="top" wrapText="1" readingOrder="1"/>
    </xf>
    <xf numFmtId="0" fontId="2" fillId="0" borderId="0" xfId="0" applyFont="1" applyBorder="1" applyAlignment="1">
      <alignment horizontal="center" vertical="center"/>
    </xf>
    <xf numFmtId="164" fontId="3" fillId="0" borderId="0" xfId="1" applyNumberFormat="1" applyFont="1" applyFill="1" applyBorder="1" applyAlignment="1" applyProtection="1">
      <alignment horizontal="center" vertical="center"/>
    </xf>
    <xf numFmtId="0" fontId="3" fillId="0" borderId="0" xfId="1" applyFont="1" applyFill="1" applyBorder="1" applyAlignment="1">
      <alignment horizontal="center" vertical="center" wrapText="1"/>
    </xf>
    <xf numFmtId="0" fontId="7" fillId="0" borderId="0" xfId="1" applyFont="1" applyFill="1" applyBorder="1" applyAlignment="1">
      <alignment horizontal="justify" vertical="top" wrapText="1"/>
    </xf>
    <xf numFmtId="0" fontId="7" fillId="0" borderId="0" xfId="0" applyNumberFormat="1" applyFont="1" applyFill="1" applyBorder="1" applyAlignment="1">
      <alignment horizontal="justify" vertical="top" wrapText="1" readingOrder="1"/>
    </xf>
    <xf numFmtId="1" fontId="12" fillId="0" borderId="0" xfId="1" applyNumberFormat="1" applyFont="1" applyFill="1" applyBorder="1" applyAlignment="1">
      <alignment horizontal="center" vertical="center"/>
    </xf>
    <xf numFmtId="0" fontId="3" fillId="0" borderId="0" xfId="0" applyFont="1" applyFill="1" applyBorder="1" applyAlignment="1" applyProtection="1">
      <alignment horizontal="center" vertical="center"/>
    </xf>
    <xf numFmtId="0" fontId="10" fillId="0" borderId="0" xfId="0" applyFont="1" applyBorder="1" applyAlignment="1">
      <alignment horizontal="left" vertical="top" wrapText="1" readingOrder="1"/>
    </xf>
    <xf numFmtId="0" fontId="10" fillId="0" borderId="0" xfId="1" applyFont="1" applyFill="1" applyBorder="1" applyAlignment="1" applyProtection="1">
      <alignment horizontal="center" vertical="top"/>
    </xf>
    <xf numFmtId="0" fontId="3" fillId="0" borderId="0" xfId="1" applyFont="1" applyFill="1" applyBorder="1" applyAlignment="1">
      <alignment horizontal="left" vertical="justify" wrapText="1"/>
    </xf>
    <xf numFmtId="0" fontId="10" fillId="0" borderId="0" xfId="0" applyFont="1" applyFill="1" applyBorder="1" applyAlignment="1">
      <alignment horizontal="justify" vertical="top" wrapText="1" readingOrder="1"/>
    </xf>
    <xf numFmtId="2" fontId="7" fillId="0" borderId="0" xfId="0" applyNumberFormat="1" applyFont="1" applyFill="1" applyBorder="1" applyAlignment="1">
      <alignment horizontal="justify" vertical="justify" wrapText="1" readingOrder="1"/>
    </xf>
    <xf numFmtId="2" fontId="7" fillId="0" borderId="0" xfId="0" applyNumberFormat="1" applyFont="1" applyFill="1" applyBorder="1" applyAlignment="1">
      <alignment horizontal="left" vertical="top" wrapText="1" readingOrder="1"/>
    </xf>
    <xf numFmtId="0" fontId="7" fillId="0" borderId="0" xfId="0" applyNumberFormat="1" applyFont="1" applyFill="1" applyBorder="1" applyAlignment="1">
      <alignment horizontal="left" vertical="top" wrapText="1"/>
    </xf>
    <xf numFmtId="0" fontId="7" fillId="0" borderId="0" xfId="0" applyFont="1" applyFill="1" applyBorder="1" applyAlignment="1" applyProtection="1">
      <alignment horizontal="left" vertical="center"/>
    </xf>
    <xf numFmtId="2" fontId="7" fillId="0" borderId="0" xfId="0" applyNumberFormat="1" applyFont="1" applyBorder="1" applyAlignment="1">
      <alignment horizontal="left" vertical="top" wrapText="1"/>
    </xf>
    <xf numFmtId="0" fontId="3" fillId="0" borderId="0" xfId="0" applyFont="1" applyFill="1" applyBorder="1" applyAlignment="1" applyProtection="1">
      <alignment horizontal="left" vertical="top" wrapText="1"/>
    </xf>
    <xf numFmtId="0" fontId="3" fillId="0" borderId="0" xfId="0" applyFont="1" applyFill="1" applyBorder="1" applyAlignment="1">
      <alignment horizontal="center" vertical="center"/>
    </xf>
    <xf numFmtId="0" fontId="7" fillId="0" borderId="0" xfId="0" applyFont="1" applyFill="1" applyBorder="1" applyAlignment="1" applyProtection="1">
      <alignment vertical="top"/>
    </xf>
    <xf numFmtId="2" fontId="14" fillId="0" borderId="0" xfId="0" applyNumberFormat="1" applyFont="1" applyFill="1" applyBorder="1" applyAlignment="1">
      <alignment horizontal="left" vertical="top" wrapText="1" readingOrder="1"/>
    </xf>
    <xf numFmtId="2" fontId="7" fillId="0" borderId="0" xfId="0" applyNumberFormat="1" applyFont="1" applyFill="1" applyBorder="1" applyAlignment="1">
      <alignment horizontal="left" vertical="top" wrapText="1"/>
    </xf>
    <xf numFmtId="2" fontId="11" fillId="0" borderId="0" xfId="0" applyNumberFormat="1" applyFont="1" applyFill="1" applyBorder="1" applyAlignment="1">
      <alignment horizontal="left" vertical="top" wrapText="1" readingOrder="1"/>
    </xf>
    <xf numFmtId="2" fontId="14" fillId="0" borderId="0" xfId="0" applyNumberFormat="1" applyFont="1" applyFill="1" applyBorder="1" applyAlignment="1">
      <alignment horizontal="justify" vertical="top" wrapText="1" readingOrder="1"/>
    </xf>
  </cellXfs>
  <cellStyles count="8">
    <cellStyle name="Comma 2" xfId="7"/>
    <cellStyle name="Comma 4 2 2 2 2" xfId="2"/>
    <cellStyle name="Normal" xfId="0" builtinId="0"/>
    <cellStyle name="Normal 2" xfId="4"/>
    <cellStyle name="Normal 3" xfId="1"/>
    <cellStyle name="Normal 4" xfId="6"/>
    <cellStyle name="Normal 5" xfId="3"/>
    <cellStyle name="Normal 6"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276"/>
  <sheetViews>
    <sheetView tabSelected="1" view="pageBreakPreview" topLeftCell="A107" zoomScale="25" zoomScaleNormal="25" zoomScaleSheetLayoutView="25" workbookViewId="0">
      <selection activeCell="T110" sqref="T110"/>
    </sheetView>
  </sheetViews>
  <sheetFormatPr defaultColWidth="8.88671875" defaultRowHeight="61.2"/>
  <cols>
    <col min="1" max="1" width="29.44140625" style="6" customWidth="1"/>
    <col min="2" max="2" width="117.33203125" style="6" customWidth="1"/>
    <col min="3" max="3" width="30.88671875" style="6" customWidth="1"/>
    <col min="4" max="4" width="31" style="6" customWidth="1"/>
    <col min="5" max="5" width="42.6640625" style="6" customWidth="1"/>
    <col min="6" max="6" width="38.44140625" style="6" customWidth="1"/>
    <col min="7" max="7" width="45.5546875" style="6" customWidth="1"/>
    <col min="8" max="8" width="50" style="6" customWidth="1"/>
    <col min="9" max="9" width="56.109375" style="5" customWidth="1"/>
    <col min="10" max="10" width="65" style="5" customWidth="1"/>
    <col min="11" max="11" width="75.5546875" style="5" customWidth="1"/>
    <col min="12" max="16384" width="8.88671875" style="6"/>
  </cols>
  <sheetData>
    <row r="1" spans="1:11" ht="88.8">
      <c r="A1" s="100" t="s">
        <v>74</v>
      </c>
      <c r="B1" s="100"/>
      <c r="C1" s="100"/>
      <c r="D1" s="100"/>
      <c r="E1" s="100"/>
      <c r="F1" s="100"/>
      <c r="G1" s="100"/>
      <c r="H1" s="100"/>
      <c r="I1" s="100"/>
      <c r="J1" s="100"/>
      <c r="K1" s="100"/>
    </row>
    <row r="2" spans="1:11" ht="114" customHeight="1">
      <c r="A2" s="7" t="s">
        <v>0</v>
      </c>
      <c r="B2" s="7" t="s">
        <v>1</v>
      </c>
      <c r="C2" s="8" t="s">
        <v>2</v>
      </c>
      <c r="D2" s="8" t="s">
        <v>3</v>
      </c>
      <c r="E2" s="96" t="s">
        <v>4</v>
      </c>
      <c r="F2" s="96"/>
      <c r="G2" s="96"/>
      <c r="H2" s="9" t="s">
        <v>5</v>
      </c>
      <c r="I2" s="9" t="s">
        <v>84</v>
      </c>
      <c r="J2" s="10" t="s">
        <v>85</v>
      </c>
      <c r="K2" s="9" t="s">
        <v>86</v>
      </c>
    </row>
    <row r="3" spans="1:11">
      <c r="A3" s="7"/>
      <c r="B3" s="7"/>
      <c r="C3" s="8"/>
      <c r="D3" s="8"/>
      <c r="E3" s="11" t="s">
        <v>6</v>
      </c>
      <c r="F3" s="11" t="s">
        <v>7</v>
      </c>
      <c r="G3" s="11" t="s">
        <v>8</v>
      </c>
      <c r="H3" s="9"/>
    </row>
    <row r="4" spans="1:11" ht="44.4" customHeight="1">
      <c r="A4" s="97">
        <v>1</v>
      </c>
      <c r="B4" s="98" t="s">
        <v>17</v>
      </c>
      <c r="C4" s="98"/>
      <c r="D4" s="98"/>
      <c r="E4" s="98"/>
      <c r="F4" s="98"/>
      <c r="G4" s="98"/>
      <c r="H4" s="98"/>
    </row>
    <row r="5" spans="1:11" ht="409.6" customHeight="1">
      <c r="A5" s="97"/>
      <c r="B5" s="98"/>
      <c r="C5" s="98"/>
      <c r="D5" s="98"/>
      <c r="E5" s="98"/>
      <c r="F5" s="98"/>
      <c r="G5" s="98"/>
      <c r="H5" s="98"/>
    </row>
    <row r="6" spans="1:11" ht="94.95" customHeight="1">
      <c r="A6" s="7"/>
      <c r="B6" s="98"/>
      <c r="C6" s="98"/>
      <c r="D6" s="98"/>
      <c r="E6" s="98"/>
      <c r="F6" s="98"/>
      <c r="G6" s="98"/>
      <c r="H6" s="98"/>
    </row>
    <row r="7" spans="1:11" ht="46.95" customHeight="1">
      <c r="A7" s="7"/>
      <c r="B7" s="16" t="s">
        <v>12</v>
      </c>
      <c r="C7" s="17"/>
      <c r="D7" s="18"/>
      <c r="E7" s="19"/>
      <c r="F7" s="19"/>
      <c r="G7" s="19"/>
      <c r="H7" s="20"/>
    </row>
    <row r="8" spans="1:11">
      <c r="A8" s="21"/>
      <c r="B8" s="13" t="s">
        <v>13</v>
      </c>
      <c r="C8" s="7"/>
      <c r="D8" s="22"/>
      <c r="E8" s="23"/>
      <c r="F8" s="23"/>
      <c r="G8" s="23"/>
      <c r="H8" s="24">
        <f t="shared" ref="H8" si="0">PRODUCT(D8:G8)</f>
        <v>0</v>
      </c>
    </row>
    <row r="9" spans="1:11">
      <c r="A9" s="7"/>
      <c r="B9" s="25"/>
      <c r="C9" s="22"/>
      <c r="D9" s="26">
        <v>3</v>
      </c>
      <c r="E9" s="27">
        <v>0.23</v>
      </c>
      <c r="F9" s="27">
        <v>0.45</v>
      </c>
      <c r="G9" s="24">
        <v>2.44</v>
      </c>
      <c r="H9" s="24">
        <f>PRODUCT(D9:G9)</f>
        <v>0.75762000000000007</v>
      </c>
    </row>
    <row r="10" spans="1:11">
      <c r="A10" s="7"/>
      <c r="B10" s="25"/>
      <c r="C10" s="22"/>
      <c r="D10" s="26">
        <v>1</v>
      </c>
      <c r="E10" s="27">
        <v>0.23</v>
      </c>
      <c r="F10" s="27">
        <v>0.6</v>
      </c>
      <c r="G10" s="24">
        <v>2.44</v>
      </c>
      <c r="H10" s="24">
        <f>PRODUCT(D10:G10)</f>
        <v>0.33672000000000002</v>
      </c>
    </row>
    <row r="11" spans="1:11" ht="53.4" customHeight="1">
      <c r="A11" s="7"/>
      <c r="B11" s="13" t="s">
        <v>14</v>
      </c>
      <c r="C11" s="7" t="s">
        <v>10</v>
      </c>
      <c r="D11" s="8"/>
      <c r="E11" s="14"/>
      <c r="F11" s="14"/>
      <c r="G11" s="14"/>
      <c r="H11" s="15">
        <f>SUM(H8:H10)</f>
        <v>1.0943400000000001</v>
      </c>
    </row>
    <row r="12" spans="1:11">
      <c r="A12" s="7"/>
      <c r="B12" s="28"/>
      <c r="C12" s="29"/>
      <c r="D12" s="7"/>
      <c r="E12" s="30"/>
      <c r="F12" s="30"/>
      <c r="G12" s="30"/>
      <c r="H12" s="15"/>
    </row>
    <row r="13" spans="1:11">
      <c r="A13" s="7"/>
      <c r="B13" s="13" t="s">
        <v>26</v>
      </c>
      <c r="C13" s="29"/>
      <c r="D13" s="7"/>
      <c r="E13" s="30"/>
      <c r="F13" s="30"/>
      <c r="G13" s="30"/>
      <c r="H13" s="15"/>
    </row>
    <row r="14" spans="1:11">
      <c r="A14" s="7"/>
      <c r="B14" s="31" t="s">
        <v>27</v>
      </c>
      <c r="C14" s="22"/>
      <c r="D14" s="26">
        <v>2</v>
      </c>
      <c r="E14" s="27">
        <v>4.34</v>
      </c>
      <c r="F14" s="27">
        <v>0.23</v>
      </c>
      <c r="G14" s="32">
        <v>0.15</v>
      </c>
      <c r="H14" s="24">
        <f>PRODUCT(C14:G14)</f>
        <v>0.29946</v>
      </c>
    </row>
    <row r="15" spans="1:11">
      <c r="A15" s="7"/>
      <c r="B15" s="31"/>
      <c r="C15" s="22"/>
      <c r="D15" s="26">
        <v>2</v>
      </c>
      <c r="E15" s="27">
        <v>4.79</v>
      </c>
      <c r="F15" s="27">
        <v>0.23</v>
      </c>
      <c r="G15" s="32">
        <v>0.15</v>
      </c>
      <c r="H15" s="24">
        <f>PRODUCT(C15:G15)</f>
        <v>0.33051000000000003</v>
      </c>
    </row>
    <row r="16" spans="1:11">
      <c r="A16" s="7"/>
      <c r="B16" s="31" t="s">
        <v>62</v>
      </c>
      <c r="C16" s="22"/>
      <c r="D16" s="26">
        <v>2</v>
      </c>
      <c r="E16" s="27">
        <v>1.52</v>
      </c>
      <c r="F16" s="27">
        <v>0.23</v>
      </c>
      <c r="G16" s="32">
        <v>3.2</v>
      </c>
      <c r="H16" s="24">
        <f>PRODUCT(C16:G16)</f>
        <v>2.2374400000000003</v>
      </c>
    </row>
    <row r="17" spans="1:8">
      <c r="A17" s="7"/>
      <c r="B17" s="31"/>
      <c r="C17" s="22"/>
      <c r="D17" s="26">
        <v>2</v>
      </c>
      <c r="E17" s="27">
        <v>1.57</v>
      </c>
      <c r="F17" s="27">
        <v>0.23</v>
      </c>
      <c r="G17" s="32">
        <v>3.2</v>
      </c>
      <c r="H17" s="24">
        <f>PRODUCT(C17:G17)</f>
        <v>2.3110400000000002</v>
      </c>
    </row>
    <row r="18" spans="1:8" ht="53.4" customHeight="1">
      <c r="A18" s="7"/>
      <c r="B18" s="13" t="s">
        <v>21</v>
      </c>
      <c r="C18" s="7" t="s">
        <v>10</v>
      </c>
      <c r="D18" s="8"/>
      <c r="E18" s="14"/>
      <c r="F18" s="14"/>
      <c r="G18" s="14"/>
      <c r="H18" s="15">
        <f>SUM(H14:H17)</f>
        <v>5.1784500000000007</v>
      </c>
    </row>
    <row r="19" spans="1:8">
      <c r="A19" s="7"/>
      <c r="B19" s="28"/>
      <c r="C19" s="29"/>
      <c r="D19" s="7"/>
      <c r="E19" s="30"/>
      <c r="F19" s="30"/>
      <c r="G19" s="30"/>
      <c r="H19" s="15"/>
    </row>
    <row r="20" spans="1:8">
      <c r="A20" s="7"/>
      <c r="B20" s="13" t="s">
        <v>24</v>
      </c>
      <c r="C20" s="29"/>
      <c r="D20" s="7"/>
      <c r="E20" s="30"/>
      <c r="F20" s="30"/>
      <c r="G20" s="30"/>
      <c r="H20" s="15"/>
    </row>
    <row r="21" spans="1:8">
      <c r="A21" s="7"/>
      <c r="B21" s="31" t="s">
        <v>19</v>
      </c>
      <c r="C21" s="22"/>
      <c r="D21" s="26">
        <v>2</v>
      </c>
      <c r="E21" s="27">
        <v>5.3</v>
      </c>
      <c r="F21" s="27">
        <v>0.23</v>
      </c>
      <c r="G21" s="32">
        <v>0.45</v>
      </c>
      <c r="H21" s="24">
        <f>PRODUCT(C21:G21)</f>
        <v>1.0971000000000002</v>
      </c>
    </row>
    <row r="22" spans="1:8">
      <c r="A22" s="7"/>
      <c r="B22" s="31" t="s">
        <v>20</v>
      </c>
      <c r="C22" s="22"/>
      <c r="D22" s="26">
        <v>2</v>
      </c>
      <c r="E22" s="27">
        <v>5.4</v>
      </c>
      <c r="F22" s="27">
        <v>0.23</v>
      </c>
      <c r="G22" s="32">
        <v>0.45</v>
      </c>
      <c r="H22" s="24">
        <f>PRODUCT(C22:G22)</f>
        <v>1.1178000000000001</v>
      </c>
    </row>
    <row r="23" spans="1:8" ht="52.2" customHeight="1">
      <c r="A23" s="7"/>
      <c r="B23" s="13" t="s">
        <v>21</v>
      </c>
      <c r="C23" s="7" t="s">
        <v>10</v>
      </c>
      <c r="D23" s="8"/>
      <c r="E23" s="14"/>
      <c r="F23" s="14"/>
      <c r="G23" s="14"/>
      <c r="H23" s="15">
        <f>SUM(H21:H22)</f>
        <v>2.2149000000000001</v>
      </c>
    </row>
    <row r="24" spans="1:8">
      <c r="A24" s="7"/>
      <c r="B24" s="28"/>
      <c r="C24" s="29"/>
      <c r="D24" s="7"/>
      <c r="E24" s="30"/>
      <c r="F24" s="30"/>
      <c r="G24" s="30"/>
      <c r="H24" s="15"/>
    </row>
    <row r="25" spans="1:8">
      <c r="A25" s="7"/>
      <c r="B25" s="31" t="s">
        <v>22</v>
      </c>
      <c r="C25" s="22"/>
      <c r="D25" s="26">
        <v>1</v>
      </c>
      <c r="E25" s="27">
        <v>5.3</v>
      </c>
      <c r="F25" s="27">
        <v>5.4</v>
      </c>
      <c r="G25" s="32">
        <v>0.15</v>
      </c>
      <c r="H25" s="24">
        <f>PRODUCT(C25:G25)</f>
        <v>4.2930000000000001</v>
      </c>
    </row>
    <row r="26" spans="1:8" ht="56.4" customHeight="1">
      <c r="A26" s="7"/>
      <c r="B26" s="13" t="s">
        <v>23</v>
      </c>
      <c r="C26" s="7" t="s">
        <v>10</v>
      </c>
      <c r="D26" s="8"/>
      <c r="E26" s="14"/>
      <c r="F26" s="14"/>
      <c r="G26" s="14"/>
      <c r="H26" s="15">
        <f>SUM(H25:H25)</f>
        <v>4.2930000000000001</v>
      </c>
    </row>
    <row r="27" spans="1:8">
      <c r="A27" s="7"/>
      <c r="B27" s="28"/>
      <c r="C27" s="29"/>
      <c r="D27" s="7"/>
      <c r="E27" s="30"/>
      <c r="F27" s="30"/>
      <c r="G27" s="30"/>
      <c r="H27" s="15"/>
    </row>
    <row r="28" spans="1:8">
      <c r="A28" s="7"/>
      <c r="B28" s="28"/>
      <c r="C28" s="37"/>
      <c r="D28" s="91"/>
      <c r="E28" s="30"/>
      <c r="F28" s="30"/>
      <c r="G28" s="30"/>
      <c r="H28" s="15"/>
    </row>
    <row r="29" spans="1:8" ht="327.60000000000002" customHeight="1">
      <c r="A29" s="7">
        <f>A4+1</f>
        <v>2</v>
      </c>
      <c r="B29" s="98" t="s">
        <v>18</v>
      </c>
      <c r="C29" s="98"/>
      <c r="D29" s="98"/>
      <c r="E29" s="98"/>
      <c r="F29" s="98"/>
      <c r="G29" s="98"/>
      <c r="H29" s="98"/>
    </row>
    <row r="30" spans="1:8" ht="187.95" customHeight="1">
      <c r="A30" s="7"/>
      <c r="B30" s="38"/>
      <c r="C30" s="39"/>
      <c r="D30" s="40"/>
      <c r="E30" s="41" t="s">
        <v>35</v>
      </c>
      <c r="F30" s="41" t="s">
        <v>60</v>
      </c>
      <c r="G30" s="42" t="s">
        <v>75</v>
      </c>
      <c r="H30" s="43"/>
    </row>
    <row r="31" spans="1:8">
      <c r="A31" s="7"/>
      <c r="B31" s="103" t="s">
        <v>61</v>
      </c>
      <c r="C31" s="103"/>
      <c r="D31" s="40">
        <v>1</v>
      </c>
      <c r="E31" s="43">
        <f>(5.3*5.4)</f>
        <v>28.62</v>
      </c>
      <c r="F31" s="43">
        <f>E31*10.75</f>
        <v>307.66500000000002</v>
      </c>
      <c r="G31" s="32">
        <f>F31*4</f>
        <v>1230.6600000000001</v>
      </c>
      <c r="H31" s="32"/>
    </row>
    <row r="32" spans="1:8" ht="52.2" customHeight="1">
      <c r="A32" s="7"/>
      <c r="B32" s="44" t="s">
        <v>9</v>
      </c>
      <c r="C32" s="7" t="s">
        <v>15</v>
      </c>
      <c r="D32" s="7"/>
      <c r="E32" s="34"/>
      <c r="F32" s="34"/>
      <c r="G32" s="34"/>
      <c r="H32" s="34">
        <f>SUM(G31)</f>
        <v>1230.6600000000001</v>
      </c>
    </row>
    <row r="33" spans="1:8">
      <c r="A33" s="7"/>
      <c r="B33" s="44"/>
      <c r="C33" s="7" t="s">
        <v>16</v>
      </c>
      <c r="D33" s="7"/>
      <c r="E33" s="34"/>
      <c r="F33" s="34"/>
      <c r="G33" s="34"/>
      <c r="H33" s="34">
        <f>H32/1000</f>
        <v>1.2306600000000001</v>
      </c>
    </row>
    <row r="34" spans="1:8">
      <c r="A34" s="7"/>
      <c r="B34" s="28"/>
      <c r="C34" s="37"/>
      <c r="D34" s="91"/>
      <c r="E34" s="30"/>
      <c r="F34" s="30"/>
      <c r="G34" s="30"/>
      <c r="H34" s="15"/>
    </row>
    <row r="35" spans="1:8" ht="298.95" customHeight="1">
      <c r="A35" s="45">
        <f>A29+1</f>
        <v>3</v>
      </c>
      <c r="B35" s="98" t="s">
        <v>48</v>
      </c>
      <c r="C35" s="98"/>
      <c r="D35" s="98"/>
      <c r="E35" s="98"/>
      <c r="F35" s="98"/>
      <c r="G35" s="98"/>
      <c r="H35" s="98"/>
    </row>
    <row r="36" spans="1:8">
      <c r="A36" s="45"/>
      <c r="B36" s="104" t="s">
        <v>58</v>
      </c>
      <c r="C36" s="104"/>
      <c r="D36" s="46"/>
      <c r="E36" s="46"/>
      <c r="F36" s="46"/>
      <c r="G36" s="46"/>
      <c r="H36" s="46"/>
    </row>
    <row r="37" spans="1:8">
      <c r="A37" s="47"/>
      <c r="B37" s="49" t="s">
        <v>59</v>
      </c>
      <c r="C37" s="22"/>
      <c r="D37" s="26">
        <v>2</v>
      </c>
      <c r="E37" s="27">
        <v>5.3</v>
      </c>
      <c r="F37" s="48">
        <v>0.23</v>
      </c>
      <c r="G37" s="48">
        <v>2.44</v>
      </c>
      <c r="H37" s="48">
        <f t="shared" ref="H37:H38" si="1">PRODUCT(D37:G37)</f>
        <v>5.9487200000000007</v>
      </c>
    </row>
    <row r="38" spans="1:8">
      <c r="A38" s="47"/>
      <c r="B38" s="49"/>
      <c r="C38" s="22"/>
      <c r="D38" s="26">
        <v>2</v>
      </c>
      <c r="E38" s="27">
        <v>5.4</v>
      </c>
      <c r="F38" s="48">
        <v>0.23</v>
      </c>
      <c r="G38" s="48">
        <v>2.44</v>
      </c>
      <c r="H38" s="48">
        <f t="shared" si="1"/>
        <v>6.0609600000000006</v>
      </c>
    </row>
    <row r="39" spans="1:8">
      <c r="A39" s="47"/>
      <c r="B39" s="49" t="s">
        <v>76</v>
      </c>
      <c r="C39" s="22"/>
      <c r="D39" s="26">
        <v>1</v>
      </c>
      <c r="E39" s="27">
        <f>8.76+14.17+13.78+8</f>
        <v>44.71</v>
      </c>
      <c r="F39" s="48">
        <v>0.23</v>
      </c>
      <c r="G39" s="48">
        <v>1</v>
      </c>
      <c r="H39" s="48">
        <f>PRODUCT(D39:G39)</f>
        <v>10.283300000000001</v>
      </c>
    </row>
    <row r="40" spans="1:8">
      <c r="A40" s="47"/>
      <c r="B40" s="49"/>
      <c r="C40" s="22"/>
      <c r="D40" s="26">
        <v>1</v>
      </c>
      <c r="E40" s="27">
        <f>5.3+5.3+5.4+5.4</f>
        <v>21.4</v>
      </c>
      <c r="F40" s="48">
        <v>0.23</v>
      </c>
      <c r="G40" s="48">
        <v>1</v>
      </c>
      <c r="H40" s="48">
        <f>PRODUCT(D40:G40)</f>
        <v>4.9219999999999997</v>
      </c>
    </row>
    <row r="41" spans="1:8">
      <c r="A41" s="47"/>
      <c r="B41" s="35" t="s">
        <v>38</v>
      </c>
      <c r="C41" s="22"/>
      <c r="D41" s="26"/>
      <c r="E41" s="27"/>
      <c r="F41" s="48"/>
      <c r="G41" s="48"/>
      <c r="H41" s="48"/>
    </row>
    <row r="42" spans="1:8">
      <c r="A42" s="47"/>
      <c r="B42" s="49" t="s">
        <v>28</v>
      </c>
      <c r="C42" s="22"/>
      <c r="D42" s="26">
        <v>1</v>
      </c>
      <c r="E42" s="27">
        <v>1.06</v>
      </c>
      <c r="F42" s="48">
        <v>0.23</v>
      </c>
      <c r="G42" s="48">
        <v>2.1</v>
      </c>
      <c r="H42" s="48">
        <f>-PRODUCT(D42:G42)</f>
        <v>-0.5119800000000001</v>
      </c>
    </row>
    <row r="43" spans="1:8">
      <c r="A43" s="47"/>
      <c r="B43" s="49" t="s">
        <v>25</v>
      </c>
      <c r="C43" s="22"/>
      <c r="D43" s="26">
        <v>2</v>
      </c>
      <c r="E43" s="27">
        <v>1.37</v>
      </c>
      <c r="F43" s="48">
        <v>0.23</v>
      </c>
      <c r="G43" s="48">
        <v>1.37</v>
      </c>
      <c r="H43" s="48">
        <f>-PRODUCT(D43:G43)</f>
        <v>-0.8633740000000002</v>
      </c>
    </row>
    <row r="44" spans="1:8" ht="75" customHeight="1">
      <c r="A44" s="47"/>
      <c r="B44" s="36" t="s">
        <v>9</v>
      </c>
      <c r="C44" s="7" t="s">
        <v>10</v>
      </c>
      <c r="D44" s="8"/>
      <c r="E44" s="14"/>
      <c r="F44" s="14"/>
      <c r="G44" s="14"/>
      <c r="H44" s="15">
        <f>SUM(H37:H43)</f>
        <v>25.839625999999999</v>
      </c>
    </row>
    <row r="45" spans="1:8">
      <c r="A45" s="7"/>
      <c r="B45" s="51"/>
      <c r="C45" s="22"/>
      <c r="D45" s="26"/>
      <c r="E45" s="27"/>
      <c r="F45" s="27"/>
      <c r="G45" s="24"/>
      <c r="H45" s="52"/>
    </row>
    <row r="46" spans="1:8" ht="279.60000000000002" customHeight="1">
      <c r="A46" s="45">
        <f>A35+1</f>
        <v>4</v>
      </c>
      <c r="B46" s="99" t="s">
        <v>49</v>
      </c>
      <c r="C46" s="99"/>
      <c r="D46" s="99"/>
      <c r="E46" s="99"/>
      <c r="F46" s="99"/>
      <c r="G46" s="99"/>
      <c r="H46" s="99"/>
    </row>
    <row r="47" spans="1:8">
      <c r="A47" s="53"/>
      <c r="B47" s="54" t="s">
        <v>29</v>
      </c>
      <c r="C47" s="55"/>
      <c r="D47" s="56"/>
      <c r="E47" s="57"/>
      <c r="F47" s="57"/>
      <c r="G47" s="58"/>
      <c r="H47" s="57">
        <f>F47*E47*D47</f>
        <v>0</v>
      </c>
    </row>
    <row r="48" spans="1:8">
      <c r="A48" s="53"/>
      <c r="B48" s="31" t="s">
        <v>25</v>
      </c>
      <c r="C48" s="22"/>
      <c r="D48" s="26">
        <v>2</v>
      </c>
      <c r="E48" s="27">
        <v>1.37</v>
      </c>
      <c r="F48" s="48">
        <v>1.37</v>
      </c>
      <c r="G48" s="48"/>
      <c r="H48" s="48">
        <f>PRODUCT(D48:G48)</f>
        <v>3.7538000000000005</v>
      </c>
    </row>
    <row r="49" spans="1:8">
      <c r="A49" s="53"/>
      <c r="B49" s="59" t="s">
        <v>30</v>
      </c>
      <c r="C49" s="60" t="s">
        <v>11</v>
      </c>
      <c r="D49" s="56"/>
      <c r="E49" s="57"/>
      <c r="F49" s="57"/>
      <c r="G49" s="57"/>
      <c r="H49" s="61">
        <f>SUM(H48:H48)</f>
        <v>3.7538000000000005</v>
      </c>
    </row>
    <row r="50" spans="1:8" ht="98.4" customHeight="1">
      <c r="A50" s="53"/>
      <c r="B50" s="59"/>
      <c r="C50" s="62"/>
      <c r="D50" s="56"/>
      <c r="E50" s="57" t="s">
        <v>31</v>
      </c>
      <c r="F50" s="63" t="s">
        <v>50</v>
      </c>
      <c r="G50" s="57"/>
      <c r="H50" s="57"/>
    </row>
    <row r="51" spans="1:8" ht="52.2" customHeight="1">
      <c r="A51" s="53"/>
      <c r="B51" s="64" t="s">
        <v>32</v>
      </c>
      <c r="C51" s="55" t="s">
        <v>33</v>
      </c>
      <c r="D51" s="56">
        <v>1</v>
      </c>
      <c r="E51" s="57">
        <f>H49</f>
        <v>3.7538000000000005</v>
      </c>
      <c r="F51" s="57">
        <v>21</v>
      </c>
      <c r="G51" s="57"/>
      <c r="H51" s="65">
        <f>F51*E51*D51</f>
        <v>78.829800000000006</v>
      </c>
    </row>
    <row r="52" spans="1:8">
      <c r="A52" s="53"/>
      <c r="B52" s="66"/>
      <c r="C52" s="55"/>
      <c r="D52" s="56"/>
      <c r="E52" s="57"/>
      <c r="F52" s="57"/>
      <c r="G52" s="57"/>
      <c r="H52" s="65"/>
    </row>
    <row r="53" spans="1:8" ht="44.4" customHeight="1">
      <c r="A53" s="101">
        <f>A46+1</f>
        <v>5</v>
      </c>
      <c r="B53" s="102" t="s">
        <v>51</v>
      </c>
      <c r="C53" s="102"/>
      <c r="D53" s="102"/>
      <c r="E53" s="102"/>
      <c r="F53" s="102"/>
      <c r="G53" s="102"/>
      <c r="H53" s="102"/>
    </row>
    <row r="54" spans="1:8" ht="409.6" customHeight="1">
      <c r="A54" s="101"/>
      <c r="B54" s="102"/>
      <c r="C54" s="102"/>
      <c r="D54" s="102"/>
      <c r="E54" s="102"/>
      <c r="F54" s="102"/>
      <c r="G54" s="102"/>
      <c r="H54" s="102"/>
    </row>
    <row r="55" spans="1:8" ht="217.2" customHeight="1">
      <c r="A55" s="60"/>
      <c r="B55" s="102"/>
      <c r="C55" s="102"/>
      <c r="D55" s="102"/>
      <c r="E55" s="102"/>
      <c r="F55" s="102"/>
      <c r="G55" s="102"/>
      <c r="H55" s="102"/>
    </row>
    <row r="56" spans="1:8">
      <c r="A56" s="53"/>
      <c r="B56" s="67" t="s">
        <v>34</v>
      </c>
      <c r="C56" s="55"/>
      <c r="D56" s="56"/>
      <c r="E56" s="57"/>
      <c r="F56" s="57"/>
      <c r="G56" s="58"/>
      <c r="H56" s="57">
        <f>F56*E56*D56</f>
        <v>0</v>
      </c>
    </row>
    <row r="57" spans="1:8">
      <c r="A57" s="53"/>
      <c r="B57" s="92" t="s">
        <v>25</v>
      </c>
      <c r="C57" s="7"/>
      <c r="D57" s="68">
        <v>1</v>
      </c>
      <c r="E57" s="27">
        <v>1.37</v>
      </c>
      <c r="F57" s="48"/>
      <c r="G57" s="48">
        <v>1.37</v>
      </c>
      <c r="H57" s="57">
        <f>PRODUCT(C57:G57)</f>
        <v>1.8769000000000002</v>
      </c>
    </row>
    <row r="58" spans="1:8" ht="60" customHeight="1">
      <c r="A58" s="53"/>
      <c r="B58" s="69" t="s">
        <v>9</v>
      </c>
      <c r="C58" s="53" t="s">
        <v>35</v>
      </c>
      <c r="D58" s="53"/>
      <c r="E58" s="70"/>
      <c r="F58" s="70"/>
      <c r="G58" s="70"/>
      <c r="H58" s="70">
        <f>SUM(H57:H57)</f>
        <v>1.8769000000000002</v>
      </c>
    </row>
    <row r="59" spans="1:8">
      <c r="A59" s="60"/>
      <c r="B59" s="28"/>
      <c r="C59" s="29"/>
      <c r="D59" s="7"/>
      <c r="E59" s="30"/>
      <c r="F59" s="30"/>
      <c r="G59" s="30"/>
      <c r="H59" s="15"/>
    </row>
    <row r="60" spans="1:8" ht="44.4" customHeight="1">
      <c r="A60" s="101">
        <f>A53+1</f>
        <v>6</v>
      </c>
      <c r="B60" s="105" t="s">
        <v>81</v>
      </c>
      <c r="C60" s="105"/>
      <c r="D60" s="105"/>
      <c r="E60" s="105"/>
      <c r="F60" s="105"/>
      <c r="G60" s="105"/>
      <c r="H60" s="105"/>
    </row>
    <row r="61" spans="1:8">
      <c r="A61" s="101"/>
      <c r="B61" s="105"/>
      <c r="C61" s="105"/>
      <c r="D61" s="105"/>
      <c r="E61" s="105"/>
      <c r="F61" s="105"/>
      <c r="G61" s="105"/>
      <c r="H61" s="105"/>
    </row>
    <row r="62" spans="1:8" ht="202.95" customHeight="1">
      <c r="A62" s="101"/>
      <c r="B62" s="105"/>
      <c r="C62" s="105"/>
      <c r="D62" s="105"/>
      <c r="E62" s="105"/>
      <c r="F62" s="105"/>
      <c r="G62" s="105"/>
      <c r="H62" s="105"/>
    </row>
    <row r="63" spans="1:8">
      <c r="A63" s="60"/>
      <c r="B63" s="71" t="s">
        <v>36</v>
      </c>
      <c r="C63" s="55"/>
      <c r="D63" s="55">
        <v>1</v>
      </c>
      <c r="E63" s="57">
        <v>7.4999999999999997E-2</v>
      </c>
      <c r="F63" s="6">
        <v>0.1</v>
      </c>
      <c r="G63" s="27">
        <f>1.37+2.1+1.37+2.1</f>
        <v>6.9399999999999995</v>
      </c>
      <c r="H63" s="57">
        <f>PRODUCT(D63:G63)</f>
        <v>5.2049999999999992E-2</v>
      </c>
    </row>
    <row r="64" spans="1:8" ht="76.2" customHeight="1">
      <c r="A64" s="60"/>
      <c r="B64" s="69" t="s">
        <v>9</v>
      </c>
      <c r="C64" s="53" t="s">
        <v>83</v>
      </c>
      <c r="D64" s="53"/>
      <c r="E64" s="70"/>
      <c r="F64" s="70"/>
      <c r="G64" s="70"/>
      <c r="H64" s="70">
        <f>H63</f>
        <v>5.2049999999999992E-2</v>
      </c>
    </row>
    <row r="65" spans="1:8" ht="53.4" customHeight="1">
      <c r="A65" s="60"/>
      <c r="B65" s="50"/>
      <c r="C65" s="29"/>
      <c r="D65" s="7"/>
      <c r="E65" s="30"/>
      <c r="F65" s="30"/>
      <c r="G65" s="30"/>
      <c r="H65" s="15"/>
    </row>
    <row r="66" spans="1:8" ht="53.4" customHeight="1">
      <c r="A66" s="101">
        <f>A60+1</f>
        <v>7</v>
      </c>
      <c r="B66" s="105" t="s">
        <v>81</v>
      </c>
      <c r="C66" s="105"/>
      <c r="D66" s="105"/>
      <c r="E66" s="105"/>
      <c r="F66" s="105"/>
      <c r="G66" s="105"/>
      <c r="H66" s="105"/>
    </row>
    <row r="67" spans="1:8" ht="53.4" customHeight="1">
      <c r="A67" s="101"/>
      <c r="B67" s="105"/>
      <c r="C67" s="105"/>
      <c r="D67" s="105"/>
      <c r="E67" s="105"/>
      <c r="F67" s="105"/>
      <c r="G67" s="105"/>
      <c r="H67" s="105"/>
    </row>
    <row r="68" spans="1:8" ht="164.4" customHeight="1">
      <c r="A68" s="101"/>
      <c r="B68" s="105"/>
      <c r="C68" s="105"/>
      <c r="D68" s="105"/>
      <c r="E68" s="105"/>
      <c r="F68" s="105"/>
      <c r="G68" s="105"/>
      <c r="H68" s="105"/>
    </row>
    <row r="69" spans="1:8" ht="53.4" customHeight="1">
      <c r="A69" s="60"/>
      <c r="B69" s="71" t="s">
        <v>82</v>
      </c>
      <c r="C69" s="55"/>
      <c r="D69" s="55">
        <v>1</v>
      </c>
      <c r="E69" s="6">
        <v>1.37</v>
      </c>
      <c r="F69" s="57">
        <v>0.05</v>
      </c>
      <c r="G69" s="58">
        <v>2.1</v>
      </c>
      <c r="H69" s="57">
        <f>PRODUCT(D69:G69)</f>
        <v>0.14385000000000001</v>
      </c>
    </row>
    <row r="70" spans="1:8" ht="53.4" customHeight="1">
      <c r="A70" s="60"/>
      <c r="B70" s="69" t="s">
        <v>9</v>
      </c>
      <c r="C70" s="53" t="s">
        <v>83</v>
      </c>
      <c r="D70" s="53"/>
      <c r="E70" s="70"/>
      <c r="F70" s="70"/>
      <c r="G70" s="70"/>
      <c r="H70" s="70">
        <f>H69</f>
        <v>0.14385000000000001</v>
      </c>
    </row>
    <row r="71" spans="1:8" ht="350.4" customHeight="1">
      <c r="A71" s="53">
        <f>A66+1</f>
        <v>8</v>
      </c>
      <c r="B71" s="98" t="s">
        <v>52</v>
      </c>
      <c r="C71" s="98"/>
      <c r="D71" s="98"/>
      <c r="E71" s="98"/>
      <c r="F71" s="98"/>
      <c r="G71" s="98"/>
      <c r="H71" s="98"/>
    </row>
    <row r="72" spans="1:8" ht="44.4" customHeight="1">
      <c r="A72" s="53"/>
      <c r="B72" s="74" t="s">
        <v>39</v>
      </c>
      <c r="C72" s="22"/>
      <c r="D72" s="26"/>
      <c r="E72" s="27"/>
      <c r="F72" s="27"/>
      <c r="G72" s="32"/>
      <c r="H72" s="27">
        <v>0</v>
      </c>
    </row>
    <row r="73" spans="1:8">
      <c r="A73" s="53"/>
      <c r="B73" s="31" t="s">
        <v>59</v>
      </c>
      <c r="C73" s="22"/>
      <c r="D73" s="26">
        <v>2</v>
      </c>
      <c r="E73" s="27">
        <v>5.3</v>
      </c>
      <c r="F73" s="27"/>
      <c r="G73" s="32">
        <v>3.2</v>
      </c>
      <c r="H73" s="27">
        <f>PRODUCT(D73:G73)</f>
        <v>33.92</v>
      </c>
    </row>
    <row r="74" spans="1:8">
      <c r="A74" s="53"/>
      <c r="B74" s="31"/>
      <c r="C74" s="22"/>
      <c r="D74" s="26">
        <v>2</v>
      </c>
      <c r="E74" s="27">
        <v>5.4</v>
      </c>
      <c r="F74" s="27"/>
      <c r="G74" s="32">
        <v>3.2</v>
      </c>
      <c r="H74" s="27">
        <f>PRODUCT(D74:G74)</f>
        <v>34.56</v>
      </c>
    </row>
    <row r="75" spans="1:8" ht="64.2" customHeight="1">
      <c r="A75" s="53"/>
      <c r="B75" s="44" t="s">
        <v>9</v>
      </c>
      <c r="C75" s="7" t="s">
        <v>35</v>
      </c>
      <c r="D75" s="7"/>
      <c r="E75" s="34"/>
      <c r="F75" s="34"/>
      <c r="G75" s="34"/>
      <c r="H75" s="9">
        <f>SUM(H72:H74)</f>
        <v>68.48</v>
      </c>
    </row>
    <row r="76" spans="1:8">
      <c r="A76" s="53"/>
      <c r="B76" s="28"/>
      <c r="C76" s="29"/>
      <c r="D76" s="7"/>
      <c r="E76" s="30"/>
      <c r="F76" s="30"/>
      <c r="G76" s="30"/>
      <c r="H76" s="15"/>
    </row>
    <row r="77" spans="1:8" ht="316.2" customHeight="1">
      <c r="A77" s="72">
        <f>A71+1</f>
        <v>9</v>
      </c>
      <c r="B77" s="106" t="s">
        <v>53</v>
      </c>
      <c r="C77" s="106"/>
      <c r="D77" s="106"/>
      <c r="E77" s="106"/>
      <c r="F77" s="106"/>
      <c r="G77" s="106"/>
      <c r="H77" s="106"/>
    </row>
    <row r="78" spans="1:8" ht="64.2" customHeight="1">
      <c r="A78" s="72"/>
      <c r="B78" s="69" t="s">
        <v>40</v>
      </c>
      <c r="C78" s="93"/>
      <c r="D78" s="75"/>
      <c r="E78" s="76"/>
      <c r="F78" s="76"/>
      <c r="G78" s="76"/>
      <c r="H78" s="57"/>
    </row>
    <row r="79" spans="1:8">
      <c r="A79" s="53"/>
      <c r="B79" s="71" t="s">
        <v>41</v>
      </c>
      <c r="C79" s="55"/>
      <c r="D79" s="56">
        <v>2</v>
      </c>
      <c r="E79" s="57">
        <v>5.3</v>
      </c>
      <c r="F79" s="57"/>
      <c r="G79" s="58">
        <v>2.25</v>
      </c>
      <c r="H79" s="57">
        <f>G79*E79*D79</f>
        <v>23.849999999999998</v>
      </c>
    </row>
    <row r="80" spans="1:8">
      <c r="A80" s="53"/>
      <c r="B80" s="77" t="s">
        <v>42</v>
      </c>
      <c r="C80" s="55"/>
      <c r="D80" s="56">
        <v>2</v>
      </c>
      <c r="E80" s="57">
        <v>5.4</v>
      </c>
      <c r="F80" s="57"/>
      <c r="G80" s="58">
        <v>2.25</v>
      </c>
      <c r="H80" s="57">
        <f>G80*E80*D80</f>
        <v>24.3</v>
      </c>
    </row>
    <row r="81" spans="1:8" ht="61.2" customHeight="1">
      <c r="A81" s="53"/>
      <c r="B81" s="69" t="s">
        <v>9</v>
      </c>
      <c r="C81" s="53" t="s">
        <v>11</v>
      </c>
      <c r="D81" s="53"/>
      <c r="E81" s="70"/>
      <c r="F81" s="70"/>
      <c r="G81" s="70"/>
      <c r="H81" s="70">
        <f>SUM(H78:H80)</f>
        <v>48.15</v>
      </c>
    </row>
    <row r="82" spans="1:8">
      <c r="A82" s="53"/>
      <c r="B82" s="78"/>
      <c r="C82" s="79"/>
      <c r="D82" s="53"/>
      <c r="E82" s="80"/>
      <c r="F82" s="70"/>
      <c r="G82" s="70"/>
      <c r="H82" s="70"/>
    </row>
    <row r="83" spans="1:8" ht="207.6" customHeight="1">
      <c r="A83" s="72">
        <f>A77+1</f>
        <v>10</v>
      </c>
      <c r="B83" s="107" t="s">
        <v>54</v>
      </c>
      <c r="C83" s="107"/>
      <c r="D83" s="107"/>
      <c r="E83" s="107"/>
      <c r="F83" s="107"/>
      <c r="G83" s="107"/>
      <c r="H83" s="107"/>
    </row>
    <row r="84" spans="1:8">
      <c r="A84" s="53"/>
      <c r="B84" s="67" t="s">
        <v>43</v>
      </c>
      <c r="C84" s="55"/>
      <c r="D84" s="56"/>
      <c r="E84" s="57"/>
      <c r="F84" s="57"/>
      <c r="G84" s="73"/>
      <c r="H84" s="57">
        <f>PRODUCT(D84:G84)</f>
        <v>0</v>
      </c>
    </row>
    <row r="85" spans="1:8">
      <c r="A85" s="53"/>
      <c r="B85" s="71" t="s">
        <v>77</v>
      </c>
      <c r="C85" s="55"/>
      <c r="D85" s="56">
        <v>1</v>
      </c>
      <c r="E85" s="57">
        <v>4.57</v>
      </c>
      <c r="F85" s="57">
        <v>4.79</v>
      </c>
      <c r="G85" s="73"/>
      <c r="H85" s="57">
        <f>F85*E85*D85</f>
        <v>21.8903</v>
      </c>
    </row>
    <row r="86" spans="1:8" ht="56.4" customHeight="1">
      <c r="A86" s="53"/>
      <c r="B86" s="81" t="s">
        <v>9</v>
      </c>
      <c r="C86" s="53" t="s">
        <v>11</v>
      </c>
      <c r="D86" s="53"/>
      <c r="E86" s="70"/>
      <c r="F86" s="70"/>
      <c r="G86" s="70"/>
      <c r="H86" s="70">
        <f>SUM(H85)</f>
        <v>21.8903</v>
      </c>
    </row>
    <row r="87" spans="1:8">
      <c r="A87" s="53"/>
      <c r="B87" s="78"/>
      <c r="C87" s="59"/>
      <c r="D87" s="55"/>
      <c r="E87" s="56"/>
      <c r="F87" s="57"/>
      <c r="G87" s="57"/>
      <c r="H87" s="73"/>
    </row>
    <row r="88" spans="1:8" ht="106.95" customHeight="1">
      <c r="A88" s="72">
        <f>A83+1</f>
        <v>11</v>
      </c>
      <c r="B88" s="108" t="s">
        <v>55</v>
      </c>
      <c r="C88" s="108"/>
      <c r="D88" s="108"/>
      <c r="E88" s="108"/>
      <c r="F88" s="108"/>
      <c r="G88" s="108"/>
      <c r="H88" s="108"/>
    </row>
    <row r="89" spans="1:8">
      <c r="A89" s="53"/>
      <c r="B89" s="109" t="s">
        <v>44</v>
      </c>
      <c r="C89" s="109"/>
      <c r="D89" s="56"/>
      <c r="E89" s="57"/>
      <c r="F89" s="57"/>
      <c r="G89" s="58"/>
      <c r="H89" s="57">
        <f>H75</f>
        <v>68.48</v>
      </c>
    </row>
    <row r="90" spans="1:8">
      <c r="A90" s="72"/>
      <c r="B90" s="71" t="s">
        <v>45</v>
      </c>
      <c r="C90" s="82"/>
      <c r="D90" s="53"/>
      <c r="E90" s="83"/>
      <c r="F90" s="83"/>
      <c r="G90" s="83"/>
      <c r="H90" s="57">
        <f>H86</f>
        <v>21.8903</v>
      </c>
    </row>
    <row r="91" spans="1:8">
      <c r="A91" s="72"/>
      <c r="B91" s="71" t="s">
        <v>40</v>
      </c>
      <c r="C91" s="82"/>
      <c r="D91" s="53"/>
      <c r="E91" s="83"/>
      <c r="F91" s="83"/>
      <c r="G91" s="83"/>
      <c r="H91" s="57">
        <f>+H81</f>
        <v>48.15</v>
      </c>
    </row>
    <row r="92" spans="1:8">
      <c r="A92" s="72"/>
      <c r="B92" s="71" t="s">
        <v>46</v>
      </c>
      <c r="C92" s="82"/>
      <c r="D92" s="53"/>
      <c r="E92" s="83"/>
      <c r="F92" s="83"/>
      <c r="G92" s="83"/>
      <c r="H92" s="57">
        <f>-33.64</f>
        <v>-33.64</v>
      </c>
    </row>
    <row r="93" spans="1:8" ht="53.4" customHeight="1">
      <c r="A93" s="60"/>
      <c r="B93" s="67" t="s">
        <v>9</v>
      </c>
      <c r="C93" s="53" t="s">
        <v>37</v>
      </c>
      <c r="D93" s="53"/>
      <c r="E93" s="70"/>
      <c r="F93" s="70"/>
      <c r="G93" s="70"/>
      <c r="H93" s="70">
        <f>SUM(H89:H92)</f>
        <v>104.88029999999999</v>
      </c>
    </row>
    <row r="94" spans="1:8">
      <c r="A94" s="60"/>
      <c r="B94" s="78"/>
      <c r="C94" s="54"/>
      <c r="D94" s="53"/>
      <c r="E94" s="80"/>
      <c r="F94" s="70"/>
      <c r="G94" s="70"/>
      <c r="H94" s="70"/>
    </row>
    <row r="95" spans="1:8" ht="44.4" customHeight="1">
      <c r="A95" s="112">
        <f>A88+1</f>
        <v>12</v>
      </c>
      <c r="B95" s="115" t="s">
        <v>56</v>
      </c>
      <c r="C95" s="115"/>
      <c r="D95" s="115"/>
      <c r="E95" s="115"/>
      <c r="F95" s="115"/>
      <c r="G95" s="115"/>
      <c r="H95" s="115"/>
    </row>
    <row r="96" spans="1:8" ht="409.6" customHeight="1">
      <c r="A96" s="112"/>
      <c r="B96" s="115"/>
      <c r="C96" s="115"/>
      <c r="D96" s="115"/>
      <c r="E96" s="115"/>
      <c r="F96" s="115"/>
      <c r="G96" s="115"/>
      <c r="H96" s="115"/>
    </row>
    <row r="97" spans="1:8">
      <c r="A97" s="53"/>
      <c r="B97" s="113" t="s">
        <v>44</v>
      </c>
      <c r="C97" s="113"/>
      <c r="D97" s="56"/>
      <c r="E97" s="57"/>
      <c r="F97" s="57"/>
      <c r="G97" s="58"/>
      <c r="H97" s="84">
        <f>H75</f>
        <v>68.48</v>
      </c>
    </row>
    <row r="98" spans="1:8">
      <c r="A98" s="72"/>
      <c r="B98" s="85" t="s">
        <v>45</v>
      </c>
      <c r="C98" s="82"/>
      <c r="D98" s="53"/>
      <c r="E98" s="83"/>
      <c r="F98" s="83"/>
      <c r="G98" s="83"/>
      <c r="H98" s="84">
        <f>H86</f>
        <v>21.8903</v>
      </c>
    </row>
    <row r="99" spans="1:8" ht="49.2" customHeight="1">
      <c r="A99" s="53"/>
      <c r="B99" s="86" t="s">
        <v>9</v>
      </c>
      <c r="C99" s="53" t="s">
        <v>35</v>
      </c>
      <c r="D99" s="53"/>
      <c r="E99" s="70"/>
      <c r="F99" s="70"/>
      <c r="G99" s="70"/>
      <c r="H99" s="70">
        <f>SUM(H97:H98)</f>
        <v>90.3703</v>
      </c>
    </row>
    <row r="100" spans="1:8">
      <c r="A100" s="53"/>
      <c r="B100" s="87"/>
      <c r="C100" s="29"/>
      <c r="D100" s="7"/>
      <c r="E100" s="30"/>
      <c r="F100" s="30"/>
      <c r="G100" s="30"/>
      <c r="H100" s="15"/>
    </row>
    <row r="101" spans="1:8" ht="44.4" customHeight="1">
      <c r="A101" s="112">
        <f>+A95+1</f>
        <v>13</v>
      </c>
      <c r="B101" s="114" t="s">
        <v>57</v>
      </c>
      <c r="C101" s="114"/>
      <c r="D101" s="114"/>
      <c r="E101" s="114"/>
      <c r="F101" s="114"/>
      <c r="G101" s="114"/>
      <c r="H101" s="114"/>
    </row>
    <row r="102" spans="1:8" ht="409.6" customHeight="1">
      <c r="A102" s="112"/>
      <c r="B102" s="114"/>
      <c r="C102" s="114"/>
      <c r="D102" s="114"/>
      <c r="E102" s="114"/>
      <c r="F102" s="114"/>
      <c r="G102" s="114"/>
      <c r="H102" s="114"/>
    </row>
    <row r="103" spans="1:8" ht="80.400000000000006" customHeight="1">
      <c r="A103" s="53"/>
      <c r="B103" s="111" t="s">
        <v>47</v>
      </c>
      <c r="C103" s="111"/>
      <c r="D103" s="111"/>
      <c r="E103" s="111"/>
      <c r="F103" s="111"/>
      <c r="G103" s="57"/>
      <c r="H103" s="57">
        <f>H81</f>
        <v>48.15</v>
      </c>
    </row>
    <row r="104" spans="1:8" ht="49.2" customHeight="1">
      <c r="A104" s="53"/>
      <c r="B104" s="69" t="s">
        <v>9</v>
      </c>
      <c r="C104" s="53" t="s">
        <v>35</v>
      </c>
      <c r="D104" s="53"/>
      <c r="E104" s="70"/>
      <c r="F104" s="70"/>
      <c r="G104" s="70"/>
      <c r="H104" s="70">
        <f>SUM(H103)</f>
        <v>48.15</v>
      </c>
    </row>
    <row r="105" spans="1:8" ht="57.6" customHeight="1">
      <c r="A105" s="53"/>
      <c r="B105" s="28"/>
      <c r="C105" s="29"/>
      <c r="D105" s="7"/>
      <c r="E105" s="30"/>
      <c r="F105" s="30"/>
      <c r="G105" s="30"/>
      <c r="H105" s="15"/>
    </row>
    <row r="106" spans="1:8" ht="57.6" customHeight="1">
      <c r="A106" s="53"/>
      <c r="B106" s="50"/>
      <c r="C106" s="29"/>
      <c r="D106" s="7"/>
      <c r="E106" s="30"/>
      <c r="F106" s="30"/>
      <c r="G106" s="30"/>
      <c r="H106" s="15"/>
    </row>
    <row r="107" spans="1:8" ht="57.6" customHeight="1">
      <c r="A107" s="112">
        <f>A101+1</f>
        <v>14</v>
      </c>
      <c r="B107" s="117" t="s">
        <v>88</v>
      </c>
      <c r="C107" s="117"/>
      <c r="D107" s="117"/>
      <c r="E107" s="117"/>
      <c r="F107" s="117"/>
      <c r="G107" s="117"/>
      <c r="H107" s="117"/>
    </row>
    <row r="108" spans="1:8" ht="409.6" customHeight="1">
      <c r="A108" s="112"/>
      <c r="B108" s="117"/>
      <c r="C108" s="117"/>
      <c r="D108" s="117"/>
      <c r="E108" s="117"/>
      <c r="F108" s="117"/>
      <c r="G108" s="117"/>
      <c r="H108" s="117"/>
    </row>
    <row r="109" spans="1:8" ht="128.4" customHeight="1">
      <c r="A109" s="72"/>
      <c r="B109" s="117"/>
      <c r="C109" s="117"/>
      <c r="D109" s="117"/>
      <c r="E109" s="117"/>
      <c r="F109" s="117"/>
      <c r="G109" s="117"/>
      <c r="H109" s="117"/>
    </row>
    <row r="110" spans="1:8" ht="70.95" customHeight="1">
      <c r="A110" s="72"/>
      <c r="B110" s="116" t="s">
        <v>78</v>
      </c>
      <c r="C110" s="116"/>
      <c r="D110" s="116"/>
      <c r="E110" s="116"/>
      <c r="F110" s="94"/>
      <c r="G110" s="94"/>
      <c r="H110" s="94"/>
    </row>
    <row r="111" spans="1:8" ht="49.2" customHeight="1">
      <c r="A111" s="72"/>
      <c r="B111" s="94" t="s">
        <v>79</v>
      </c>
      <c r="C111" s="94"/>
      <c r="D111" s="94">
        <v>1</v>
      </c>
      <c r="E111" s="94"/>
      <c r="F111" s="94"/>
      <c r="G111" s="94"/>
      <c r="H111" s="94">
        <f>1629.79/10.75</f>
        <v>151.60837209302326</v>
      </c>
    </row>
    <row r="112" spans="1:8" ht="58.2" customHeight="1">
      <c r="A112" s="72"/>
      <c r="B112" s="94" t="s">
        <v>80</v>
      </c>
      <c r="C112" s="94"/>
      <c r="D112" s="94">
        <v>1</v>
      </c>
      <c r="E112" s="94">
        <v>5.3</v>
      </c>
      <c r="F112" s="94">
        <v>5.4</v>
      </c>
      <c r="G112" s="94"/>
      <c r="H112" s="94">
        <f>F112*E112*D112</f>
        <v>28.62</v>
      </c>
    </row>
    <row r="113" spans="1:8" ht="57.6" customHeight="1">
      <c r="A113" s="53"/>
      <c r="B113" s="69" t="s">
        <v>9</v>
      </c>
      <c r="C113" s="53" t="s">
        <v>35</v>
      </c>
      <c r="D113" s="53"/>
      <c r="E113" s="70"/>
      <c r="F113" s="70"/>
      <c r="G113" s="70"/>
      <c r="H113" s="70">
        <f>SUM(H111:H112)</f>
        <v>180.22837209302327</v>
      </c>
    </row>
    <row r="114" spans="1:8">
      <c r="B114" s="33"/>
      <c r="C114" s="33"/>
      <c r="D114" s="95"/>
      <c r="H114" s="33"/>
    </row>
    <row r="115" spans="1:8" ht="142.94999999999999" customHeight="1">
      <c r="A115" s="72">
        <f>A107+1</f>
        <v>15</v>
      </c>
      <c r="B115" s="110" t="s">
        <v>87</v>
      </c>
      <c r="C115" s="110"/>
      <c r="D115" s="110"/>
      <c r="E115" s="110"/>
      <c r="F115" s="110"/>
      <c r="G115" s="110"/>
      <c r="H115" s="110"/>
    </row>
    <row r="116" spans="1:8">
      <c r="A116" s="72"/>
      <c r="B116" s="88" t="s">
        <v>64</v>
      </c>
      <c r="C116" s="12" t="s">
        <v>63</v>
      </c>
      <c r="D116" s="89">
        <v>2</v>
      </c>
      <c r="E116" s="89"/>
      <c r="F116" s="90"/>
      <c r="G116" s="1"/>
      <c r="H116" s="90">
        <f>D116</f>
        <v>2</v>
      </c>
    </row>
    <row r="117" spans="1:8" ht="157.19999999999999" customHeight="1">
      <c r="A117" s="72">
        <f>A115+1</f>
        <v>16</v>
      </c>
      <c r="B117" s="110" t="s">
        <v>65</v>
      </c>
      <c r="C117" s="110"/>
      <c r="D117" s="110"/>
      <c r="E117" s="110"/>
      <c r="F117" s="110"/>
      <c r="G117" s="110"/>
      <c r="H117" s="110"/>
    </row>
    <row r="118" spans="1:8">
      <c r="A118" s="72"/>
      <c r="B118" s="88" t="s">
        <v>67</v>
      </c>
      <c r="C118" s="12" t="s">
        <v>63</v>
      </c>
      <c r="D118" s="89">
        <v>1</v>
      </c>
      <c r="E118" s="89">
        <v>300</v>
      </c>
      <c r="F118" s="90">
        <f>2%*E118</f>
        <v>6</v>
      </c>
      <c r="G118" s="1"/>
      <c r="H118" s="90">
        <f>D118</f>
        <v>1</v>
      </c>
    </row>
    <row r="119" spans="1:8" ht="154.94999999999999" customHeight="1">
      <c r="A119" s="72">
        <f>A117+1</f>
        <v>17</v>
      </c>
      <c r="B119" s="110" t="s">
        <v>68</v>
      </c>
      <c r="C119" s="110"/>
      <c r="D119" s="110"/>
      <c r="E119" s="110"/>
      <c r="F119" s="110"/>
      <c r="G119" s="110"/>
      <c r="H119" s="110"/>
    </row>
    <row r="120" spans="1:8">
      <c r="A120" s="72"/>
      <c r="B120" s="88" t="s">
        <v>66</v>
      </c>
      <c r="C120" s="12" t="s">
        <v>63</v>
      </c>
      <c r="D120" s="89">
        <v>2</v>
      </c>
      <c r="E120" s="89"/>
      <c r="F120" s="90"/>
      <c r="G120" s="1"/>
      <c r="H120" s="90">
        <f>D120</f>
        <v>2</v>
      </c>
    </row>
    <row r="121" spans="1:8">
      <c r="A121" s="72"/>
      <c r="B121" s="88"/>
      <c r="C121" s="12"/>
      <c r="D121" s="89"/>
      <c r="E121" s="89"/>
      <c r="F121" s="90"/>
      <c r="G121" s="1"/>
      <c r="H121" s="90"/>
    </row>
    <row r="122" spans="1:8" ht="126" customHeight="1">
      <c r="A122" s="72">
        <f>A119+1</f>
        <v>18</v>
      </c>
      <c r="B122" s="110" t="s">
        <v>68</v>
      </c>
      <c r="C122" s="110"/>
      <c r="D122" s="110"/>
      <c r="E122" s="110"/>
      <c r="F122" s="110"/>
      <c r="G122" s="110"/>
      <c r="H122" s="110"/>
    </row>
    <row r="123" spans="1:8">
      <c r="A123" s="72"/>
      <c r="B123" s="88" t="s">
        <v>71</v>
      </c>
      <c r="C123" s="12" t="s">
        <v>63</v>
      </c>
      <c r="D123" s="89">
        <v>6</v>
      </c>
      <c r="E123" s="89"/>
      <c r="F123" s="90"/>
      <c r="G123" s="1"/>
      <c r="H123" s="90">
        <f>D123</f>
        <v>6</v>
      </c>
    </row>
    <row r="124" spans="1:8">
      <c r="A124" s="72"/>
      <c r="B124" s="88"/>
      <c r="C124" s="12"/>
      <c r="D124" s="89"/>
      <c r="E124" s="89"/>
      <c r="F124" s="90"/>
      <c r="G124" s="1"/>
      <c r="H124" s="90"/>
    </row>
    <row r="125" spans="1:8" ht="130.94999999999999" customHeight="1">
      <c r="A125" s="72">
        <f>A122+1</f>
        <v>19</v>
      </c>
      <c r="B125" s="110" t="s">
        <v>70</v>
      </c>
      <c r="C125" s="110"/>
      <c r="D125" s="110"/>
      <c r="E125" s="110"/>
      <c r="F125" s="110"/>
      <c r="G125" s="110"/>
      <c r="H125" s="110"/>
    </row>
    <row r="126" spans="1:8">
      <c r="A126" s="72"/>
      <c r="B126" s="88" t="s">
        <v>69</v>
      </c>
      <c r="C126" s="12" t="s">
        <v>63</v>
      </c>
      <c r="D126" s="89">
        <v>1</v>
      </c>
      <c r="E126" s="89"/>
      <c r="F126" s="90"/>
      <c r="G126" s="1"/>
      <c r="H126" s="90">
        <f>D126</f>
        <v>1</v>
      </c>
    </row>
    <row r="127" spans="1:8">
      <c r="A127" s="72"/>
      <c r="B127" s="88"/>
      <c r="C127" s="12"/>
      <c r="D127" s="89"/>
      <c r="E127" s="89"/>
      <c r="F127" s="90"/>
      <c r="G127" s="1"/>
      <c r="H127" s="90"/>
    </row>
    <row r="128" spans="1:8" ht="142.94999999999999" customHeight="1">
      <c r="A128" s="72">
        <f>A125+1</f>
        <v>20</v>
      </c>
      <c r="B128" s="110" t="s">
        <v>73</v>
      </c>
      <c r="C128" s="110"/>
      <c r="D128" s="110"/>
      <c r="E128" s="110"/>
      <c r="F128" s="110"/>
      <c r="G128" s="110"/>
      <c r="H128" s="110"/>
    </row>
    <row r="129" spans="1:8">
      <c r="A129" s="72"/>
      <c r="B129" s="88" t="s">
        <v>72</v>
      </c>
      <c r="C129" s="12" t="s">
        <v>63</v>
      </c>
      <c r="D129" s="89">
        <v>1</v>
      </c>
      <c r="E129" s="89"/>
      <c r="F129" s="90"/>
      <c r="G129" s="1"/>
      <c r="H129" s="90">
        <f>D129</f>
        <v>1</v>
      </c>
    </row>
    <row r="219" spans="9:11">
      <c r="I219" s="1"/>
      <c r="J219" s="1"/>
      <c r="K219" s="1"/>
    </row>
    <row r="220" spans="9:11">
      <c r="I220" s="1"/>
      <c r="J220" s="1"/>
      <c r="K220" s="1"/>
    </row>
    <row r="221" spans="9:11">
      <c r="I221" s="1"/>
      <c r="J221" s="1"/>
      <c r="K221" s="1"/>
    </row>
    <row r="222" spans="9:11">
      <c r="I222" s="1"/>
      <c r="J222" s="1"/>
      <c r="K222" s="1"/>
    </row>
    <row r="223" spans="9:11">
      <c r="I223" s="1"/>
      <c r="J223" s="1"/>
      <c r="K223" s="1"/>
    </row>
    <row r="224" spans="9:11">
      <c r="I224" s="1"/>
      <c r="J224" s="1"/>
      <c r="K224" s="1"/>
    </row>
    <row r="225" spans="9:11">
      <c r="I225" s="1"/>
      <c r="J225" s="1"/>
      <c r="K225" s="1"/>
    </row>
    <row r="226" spans="9:11">
      <c r="I226" s="1"/>
      <c r="J226" s="1"/>
      <c r="K226" s="1"/>
    </row>
    <row r="227" spans="9:11">
      <c r="I227" s="1"/>
      <c r="J227" s="1"/>
      <c r="K227" s="1"/>
    </row>
    <row r="228" spans="9:11">
      <c r="I228" s="1"/>
      <c r="J228" s="1"/>
      <c r="K228" s="1"/>
    </row>
    <row r="229" spans="9:11">
      <c r="I229" s="1"/>
      <c r="J229" s="1"/>
      <c r="K229" s="1"/>
    </row>
    <row r="230" spans="9:11">
      <c r="I230" s="1"/>
      <c r="J230" s="1"/>
      <c r="K230" s="1"/>
    </row>
    <row r="231" spans="9:11">
      <c r="I231" s="1"/>
      <c r="J231" s="1"/>
      <c r="K231" s="1"/>
    </row>
    <row r="232" spans="9:11">
      <c r="I232" s="1"/>
      <c r="J232" s="1"/>
      <c r="K232" s="1"/>
    </row>
    <row r="233" spans="9:11">
      <c r="I233" s="1"/>
      <c r="J233" s="1"/>
      <c r="K233" s="1"/>
    </row>
    <row r="234" spans="9:11">
      <c r="I234" s="1"/>
      <c r="J234" s="1"/>
      <c r="K234" s="1"/>
    </row>
    <row r="235" spans="9:11">
      <c r="I235" s="1"/>
      <c r="J235" s="1"/>
      <c r="K235" s="1"/>
    </row>
    <row r="236" spans="9:11">
      <c r="I236" s="1"/>
      <c r="J236" s="1"/>
      <c r="K236" s="1"/>
    </row>
    <row r="237" spans="9:11">
      <c r="I237" s="1"/>
      <c r="J237" s="1"/>
      <c r="K237" s="1"/>
    </row>
    <row r="238" spans="9:11">
      <c r="I238" s="1"/>
      <c r="J238" s="1"/>
      <c r="K238" s="1"/>
    </row>
    <row r="239" spans="9:11">
      <c r="I239" s="1"/>
      <c r="J239" s="1"/>
      <c r="K239" s="1"/>
    </row>
    <row r="240" spans="9:11">
      <c r="I240" s="1"/>
      <c r="J240" s="1"/>
      <c r="K240" s="1"/>
    </row>
    <row r="241" spans="9:11">
      <c r="I241" s="1"/>
      <c r="J241" s="1"/>
      <c r="K241" s="1"/>
    </row>
    <row r="242" spans="9:11">
      <c r="I242" s="1"/>
      <c r="J242" s="1"/>
      <c r="K242" s="1"/>
    </row>
    <row r="243" spans="9:11">
      <c r="I243" s="1"/>
      <c r="J243" s="1"/>
      <c r="K243" s="1"/>
    </row>
    <row r="244" spans="9:11" ht="61.8">
      <c r="I244" s="2"/>
      <c r="J244" s="2"/>
      <c r="K244" s="1"/>
    </row>
    <row r="245" spans="9:11" ht="61.8">
      <c r="I245" s="2"/>
      <c r="J245" s="2"/>
      <c r="K245" s="1"/>
    </row>
    <row r="246" spans="9:11" ht="61.8">
      <c r="I246" s="2"/>
      <c r="J246" s="2"/>
      <c r="K246" s="1"/>
    </row>
    <row r="247" spans="9:11" ht="61.8">
      <c r="I247" s="3"/>
      <c r="J247" s="3"/>
      <c r="K247" s="1"/>
    </row>
    <row r="248" spans="9:11">
      <c r="I248" s="1"/>
      <c r="J248" s="1"/>
      <c r="K248" s="1"/>
    </row>
    <row r="249" spans="9:11">
      <c r="I249" s="1"/>
      <c r="J249" s="1"/>
      <c r="K249" s="1"/>
    </row>
    <row r="250" spans="9:11">
      <c r="I250" s="1"/>
      <c r="J250" s="1"/>
      <c r="K250" s="1"/>
    </row>
    <row r="251" spans="9:11">
      <c r="I251" s="1"/>
      <c r="J251" s="1"/>
      <c r="K251" s="1"/>
    </row>
    <row r="252" spans="9:11">
      <c r="I252" s="1"/>
      <c r="J252" s="1"/>
      <c r="K252" s="1"/>
    </row>
    <row r="253" spans="9:11">
      <c r="I253" s="1"/>
      <c r="J253" s="1"/>
      <c r="K253" s="1"/>
    </row>
    <row r="255" spans="9:11">
      <c r="I255" s="1"/>
      <c r="J255" s="1"/>
    </row>
    <row r="256" spans="9:11">
      <c r="I256" s="4"/>
      <c r="J256" s="4"/>
    </row>
    <row r="257" spans="9:10">
      <c r="I257" s="1"/>
      <c r="J257" s="1"/>
    </row>
    <row r="258" spans="9:10">
      <c r="I258" s="4"/>
      <c r="J258" s="4"/>
    </row>
    <row r="259" spans="9:10">
      <c r="I259" s="4"/>
      <c r="J259" s="4"/>
    </row>
    <row r="260" spans="9:10">
      <c r="I260" s="1"/>
      <c r="J260" s="1"/>
    </row>
    <row r="261" spans="9:10">
      <c r="I261" s="4"/>
      <c r="J261" s="4"/>
    </row>
    <row r="262" spans="9:10">
      <c r="I262" s="4"/>
      <c r="J262" s="4"/>
    </row>
    <row r="263" spans="9:10">
      <c r="I263" s="4"/>
      <c r="J263" s="4"/>
    </row>
    <row r="264" spans="9:10">
      <c r="I264" s="1"/>
      <c r="J264" s="1"/>
    </row>
    <row r="265" spans="9:10">
      <c r="I265" s="4"/>
      <c r="J265" s="4"/>
    </row>
    <row r="266" spans="9:10">
      <c r="I266" s="4"/>
      <c r="J266" s="4"/>
    </row>
    <row r="267" spans="9:10">
      <c r="I267" s="4"/>
      <c r="J267" s="4"/>
    </row>
    <row r="268" spans="9:10">
      <c r="I268" s="1"/>
      <c r="J268" s="1"/>
    </row>
    <row r="269" spans="9:10">
      <c r="I269" s="4"/>
      <c r="J269" s="4"/>
    </row>
    <row r="270" spans="9:10">
      <c r="I270" s="4"/>
      <c r="J270" s="4"/>
    </row>
    <row r="271" spans="9:10">
      <c r="I271" s="1"/>
      <c r="J271" s="1"/>
    </row>
    <row r="272" spans="9:10">
      <c r="I272" s="4"/>
      <c r="J272" s="4"/>
    </row>
    <row r="273" spans="9:10">
      <c r="I273" s="4"/>
      <c r="J273" s="4"/>
    </row>
    <row r="274" spans="9:10">
      <c r="I274" s="4"/>
      <c r="J274" s="4"/>
    </row>
    <row r="275" spans="9:10">
      <c r="I275" s="4"/>
      <c r="J275" s="4"/>
    </row>
    <row r="276" spans="9:10">
      <c r="I276" s="4"/>
      <c r="J276" s="4"/>
    </row>
  </sheetData>
  <mergeCells count="35">
    <mergeCell ref="B125:H125"/>
    <mergeCell ref="B128:H128"/>
    <mergeCell ref="A107:A108"/>
    <mergeCell ref="B110:E110"/>
    <mergeCell ref="B107:H109"/>
    <mergeCell ref="B119:H119"/>
    <mergeCell ref="B122:H122"/>
    <mergeCell ref="A95:A96"/>
    <mergeCell ref="B97:C97"/>
    <mergeCell ref="A101:A102"/>
    <mergeCell ref="B101:H102"/>
    <mergeCell ref="B95:H96"/>
    <mergeCell ref="B83:H83"/>
    <mergeCell ref="B88:H88"/>
    <mergeCell ref="B89:C89"/>
    <mergeCell ref="B115:H115"/>
    <mergeCell ref="B117:H117"/>
    <mergeCell ref="B103:F103"/>
    <mergeCell ref="A60:A62"/>
    <mergeCell ref="B60:H62"/>
    <mergeCell ref="B71:H71"/>
    <mergeCell ref="B77:H77"/>
    <mergeCell ref="A66:A68"/>
    <mergeCell ref="B66:H68"/>
    <mergeCell ref="A53:A54"/>
    <mergeCell ref="B53:H55"/>
    <mergeCell ref="B29:H29"/>
    <mergeCell ref="B31:C31"/>
    <mergeCell ref="B35:H35"/>
    <mergeCell ref="B36:C36"/>
    <mergeCell ref="E2:G2"/>
    <mergeCell ref="A4:A5"/>
    <mergeCell ref="B4:H6"/>
    <mergeCell ref="B46:H46"/>
    <mergeCell ref="A1:K1"/>
  </mergeCells>
  <printOptions horizontalCentered="1" verticalCentered="1" gridLines="1"/>
  <pageMargins left="0.19685039370078741" right="0.19685039370078741" top="0.19685039370078741" bottom="0.19685039370078741" header="0.31496062992125984" footer="0.31496062992125984"/>
  <pageSetup paperSize="9" scale="17" fitToHeight="10" orientation="portrait" r:id="rId1"/>
  <rowBreaks count="1" manualBreakCount="1">
    <brk id="15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TF</vt:lpstr>
      <vt:lpstr>TF!Print_Area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Veda</dc:creator>
  <cp:lastModifiedBy>Veda</cp:lastModifiedBy>
  <cp:lastPrinted>2026-07-17T06:05:31Z</cp:lastPrinted>
  <dcterms:created xsi:type="dcterms:W3CDTF">2026-02-23T09:42:58Z</dcterms:created>
  <dcterms:modified xsi:type="dcterms:W3CDTF">2026-07-17T07:04:45Z</dcterms:modified>
</cp:coreProperties>
</file>