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xr:revisionPtr revIDLastSave="0" documentId="8_{E9D99926-C95E-8747-ADCC-44786FA82CB4}" xr6:coauthVersionLast="47" xr6:coauthVersionMax="47" xr10:uidLastSave="{00000000-0000-0000-0000-000000000000}"/>
  <bookViews>
    <workbookView xWindow="120" yWindow="105" windowWidth="28695" windowHeight="12540" xr2:uid="{00000000-000D-0000-FFFF-FFFF00000000}"/>
  </bookViews>
  <sheets>
    <sheet name="Sheet1" sheetId="1" r:id="rId1"/>
  </sheets>
  <externalReferences>
    <externalReference r:id="rId2"/>
  </externalReferences>
  <definedNames>
    <definedName name="_xlnm.Print_Area" localSheetId="0">Sheet1!$A$1:$F$112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9" i="1" l="1"/>
  <c r="C107" i="1"/>
  <c r="F107" i="1"/>
  <c r="F105" i="1"/>
  <c r="C104" i="1"/>
  <c r="F104" i="1"/>
  <c r="F100" i="1"/>
  <c r="F99" i="1"/>
  <c r="F98" i="1"/>
  <c r="F97" i="1"/>
  <c r="F96" i="1"/>
  <c r="F95" i="1"/>
  <c r="F94" i="1"/>
  <c r="F93" i="1"/>
  <c r="F92" i="1"/>
  <c r="F91" i="1"/>
  <c r="F90" i="1"/>
  <c r="F88" i="1"/>
  <c r="F86" i="1"/>
  <c r="F84" i="1"/>
  <c r="F82" i="1"/>
  <c r="C80" i="1"/>
  <c r="F80" i="1"/>
  <c r="C79" i="1"/>
  <c r="F79" i="1"/>
  <c r="C78" i="1"/>
  <c r="F78" i="1"/>
  <c r="C76" i="1"/>
  <c r="F76" i="1"/>
  <c r="C68" i="1"/>
  <c r="C73" i="1"/>
  <c r="F73" i="1"/>
  <c r="C70" i="1"/>
  <c r="F70" i="1"/>
  <c r="F68" i="1"/>
  <c r="C66" i="1"/>
  <c r="F66" i="1"/>
  <c r="C60" i="1"/>
  <c r="C62" i="1"/>
  <c r="F62" i="1"/>
  <c r="F60" i="1"/>
  <c r="F57" i="1"/>
  <c r="F55" i="1"/>
  <c r="F53" i="1"/>
  <c r="F51" i="1"/>
  <c r="F49" i="1"/>
  <c r="F47" i="1"/>
  <c r="C44" i="1"/>
  <c r="F44" i="1"/>
  <c r="C41" i="1"/>
  <c r="F41" i="1"/>
  <c r="F38" i="1"/>
  <c r="C36" i="1"/>
  <c r="C34" i="1"/>
  <c r="F34" i="1"/>
  <c r="C32" i="1"/>
  <c r="F32" i="1"/>
  <c r="C30" i="1"/>
  <c r="F30" i="1"/>
  <c r="I28" i="1"/>
  <c r="I29" i="1"/>
  <c r="C27" i="1"/>
  <c r="C26" i="1"/>
  <c r="C25" i="1"/>
  <c r="C24" i="1"/>
  <c r="C23" i="1"/>
  <c r="C22" i="1"/>
  <c r="C21" i="1"/>
  <c r="C17" i="1"/>
  <c r="C18" i="1"/>
  <c r="I15" i="1"/>
  <c r="C15" i="1"/>
  <c r="C16" i="1"/>
  <c r="C13" i="1"/>
  <c r="C11" i="1"/>
  <c r="I9" i="1"/>
  <c r="C9" i="1"/>
  <c r="C7" i="1"/>
  <c r="C5" i="1"/>
  <c r="F5" i="1"/>
  <c r="C28" i="1"/>
  <c r="F28" i="1"/>
  <c r="F11" i="1"/>
  <c r="F13" i="1"/>
  <c r="F16" i="1"/>
  <c r="C10" i="1"/>
  <c r="C12" i="1"/>
  <c r="C14" i="1"/>
  <c r="F14" i="1"/>
  <c r="C6" i="1"/>
  <c r="C8" i="1"/>
  <c r="F15" i="1"/>
  <c r="F8" i="1"/>
  <c r="F18" i="1"/>
  <c r="F17" i="1"/>
  <c r="F12" i="1"/>
  <c r="F6" i="1"/>
  <c r="F7" i="1"/>
  <c r="F10" i="1"/>
  <c r="I16" i="1"/>
  <c r="F9" i="1"/>
  <c r="F112" i="1"/>
</calcChain>
</file>

<file path=xl/sharedStrings.xml><?xml version="1.0" encoding="utf-8"?>
<sst xmlns="http://schemas.openxmlformats.org/spreadsheetml/2006/main" count="171" uniqueCount="93">
  <si>
    <t>ABSTRACT SHEET        (CIVIL &amp; PLUMBING)    (As per KPWD SR Rates-2023-2024)</t>
  </si>
  <si>
    <t>Sl No</t>
  </si>
  <si>
    <t>SPECIFICATIONS</t>
  </si>
  <si>
    <t>Qty</t>
  </si>
  <si>
    <t>Units</t>
  </si>
  <si>
    <t>Rate</t>
  </si>
  <si>
    <t>AMOUNT</t>
  </si>
  <si>
    <t>I</t>
  </si>
  <si>
    <t>COLUMN ( with area weightage 5%)</t>
  </si>
  <si>
    <t>CUM</t>
  </si>
  <si>
    <t>Shuttering Qty</t>
  </si>
  <si>
    <t>SQM</t>
  </si>
  <si>
    <t>II</t>
  </si>
  <si>
    <t>Sill ( with area weightage 5%)</t>
  </si>
  <si>
    <t>LINTEL ( with area weightage 5%)</t>
  </si>
  <si>
    <t>Shuttering Qty.</t>
  </si>
  <si>
    <t>III</t>
  </si>
  <si>
    <t>SLAB ( with area weightage 5%)</t>
  </si>
  <si>
    <t>Shuttering qty</t>
  </si>
  <si>
    <t>IV</t>
  </si>
  <si>
    <t>BEAM ( with area weightage 5%)</t>
  </si>
  <si>
    <t>V</t>
  </si>
  <si>
    <t>CHEJJA CONCRETE ( with area weightage 5%)</t>
  </si>
  <si>
    <t xml:space="preserve">Shuttering Qty. </t>
  </si>
  <si>
    <t>VI</t>
  </si>
  <si>
    <t>Backside Staircase ( with area weightage 5%)</t>
  </si>
  <si>
    <t>Providing    Thermo-Mechanically    Treated    bars    of    grade    Fe-550D    or    more    Steel reinforcement   for   R.C.C.   work   including   straightening,cutting,   bending,   placing   in position, binding and anchoring to adjacent members whereever necessary complete as per   Design   including   cost   of   material,   labour,   usage   charges   complete    as   per specifications.     (The     laps     and     wastages     shall     not     be     measured     separately) TMT bars Fe 500
(PWD CSR 2023-24,Vol-1,Pg.18/LT.NO.-2.11.a)</t>
  </si>
  <si>
    <t>Column</t>
  </si>
  <si>
    <t>Kg</t>
  </si>
  <si>
    <t>Sill</t>
  </si>
  <si>
    <t>Lintel</t>
  </si>
  <si>
    <t>Slab</t>
  </si>
  <si>
    <t>Beam</t>
  </si>
  <si>
    <t>Chajja</t>
  </si>
  <si>
    <t>Backside Staircase</t>
  </si>
  <si>
    <t>a</t>
  </si>
  <si>
    <t>Second Floor</t>
  </si>
  <si>
    <t>Kg.</t>
  </si>
  <si>
    <t>Providing Brick work with common burnt clay Non Modular bricks of class designation 3.5 in superstructure above plinth level in all shapes and sizes in Cement mortar 1:6 (1 cement : 6 coarse sand) including cost of all materials, labour, scaffolding and usagecharges of
machinery &amp; other incidental charges complete as per the direction of engineer incharge of  ork.(P.14/6.8/V.2)</t>
  </si>
  <si>
    <t>Cum</t>
  </si>
  <si>
    <t>Providing 15 mm cement plaster on rough side of single or half brick wall finished with a  floating  coat  of  neat  cement  of  mix:  1:4  (1  cement:  4  fine  sand)  to  brick  masonry including  rounding  off  corners  wherever  required  smooth  rendering,  providing  and removing   scaffolding,   including   cost   of   materials,   labour,   curing   complete   as   per pecifications and as per directions of Engineer-in-charge. (P.42/8.5.2/V.2) INTERNAL PLASTERING</t>
  </si>
  <si>
    <t>Sqm</t>
  </si>
  <si>
    <t>Providing  18  mm  cement  plaster  in  two  coats  under  layer  12  mm  thick  cement  plaster with cement mortar 1:5 (1 cement : 5 coarse sand) finished with a top layer 6 mm thick cement  plaster  with  cement  mortar  1:6  (1  cement  :  6  fine  sand)  to  brick  masonry including  rounding  off  corners  wherever  required  smooth  rendering,  providing  and removing   scaffolding,   including   cost   of   materials,   labour,   curing   complete   as   per specifications and as per directions of Engineer-in-charge.(P.42/8.8/V.2) EXTERNAL PLASTERING</t>
  </si>
  <si>
    <r>
      <rPr>
        <sz val="10"/>
        <rFont val="Verdana"/>
        <family val="2"/>
      </rPr>
      <t>Providing and fixing M.S. grills of required pattern in frames of windows etc. with M.S. flats,  square  or  round  bars  etc.  including  priming  coat  with  approved  steel  primer  all complete.     Fixed     to     openings     /wooden      frames     with     rawl     plugs     screws
etc.(P.85/11.34B/V.2)</t>
    </r>
  </si>
  <si>
    <t>Kg/sqm</t>
  </si>
  <si>
    <r>
      <rPr>
        <sz val="10"/>
        <rFont val="Verdana"/>
        <family val="2"/>
      </rPr>
      <t>Providing  &amp;  fixing  of  3-track x 2-panel sliding  windows made  out of  multi chambered UPVC(Matching  to  RAL-9016)  sections  and  with  minimum  TiO2(Titanium  Dioxide)  at 6PHR  with  TPE(Thermo  Plastic  Elastomer)  and  lead  free,  gaskets  -grey  colour  having isolated drainage and reinforced with Galvanized Iron profile through-out the window frame.The  outer  frame  having  an  overall  size  of  108mm  width  x  45mmheight  with reinforcement  of  1mm  thickness  and  Sash  with  overall  size  of  39mm  x  75mm  with  GI reinforcement of 2mm and mesh sash of size 37mm x 58mm. Coextruded Glazing bead for fixing of glass shall be of size 20mm x 24 mm. Windows shall be provided with 6mm plain float glass,standard  hardware&amp; Multi point locking system with touch  lock. Wall thickness of frame &amp; sash shall be of 2mm-2.5mm. Maximum possible size – 2419mm x 2200mm. (The cost is inclusive of all fixtures and separate charges for minor T&amp;P's shall not be made) (P.112/12.90/V.2)</t>
    </r>
  </si>
  <si>
    <t>Providing and fixing flush door shutter made out of solid core block board type, well seasoned , chemicaly treated hard wood battens and internal frame with minimum 45 mm wide wooden frame alround door shutters covered with cross bonded wooden sheets (core veneer) hot pressed and fastened on both sides of the door useing liquid phenol formaldehyde resin as per IS specifications 2202 (part-I) 1991. from manufacturer complete as per spcification. (Vol II 2023-24,CL-12.57.7, Pg no-105)</t>
  </si>
  <si>
    <t>-do- 40 mm thick both side Teak</t>
  </si>
  <si>
    <t>Providing M.S. Piano hinges ISI marked IS : 3818 finished with nickel plat ing and fixing with necessary screws etc., complete. (Vol II 2023-24,CL-12.71.3, Pg no-106)</t>
  </si>
  <si>
    <t>Nickel plated mild steel piano hinges 1 mm thick 65 mm wide</t>
  </si>
  <si>
    <t>No</t>
  </si>
  <si>
    <r>
      <t xml:space="preserve">Providing and fixing chromium plated brass 100 mm mortice latch and lock with 6 levers and a pair of lever handles of approved quality with necessary screws etc. complete. </t>
    </r>
    <r>
      <rPr>
        <b/>
        <sz val="10"/>
        <color rgb="FF000000"/>
        <rFont val="Verdana"/>
        <family val="2"/>
      </rPr>
      <t>For ED (Vol II 2023-24,CL-12.60, Pg no-105)</t>
    </r>
  </si>
  <si>
    <t>Nos</t>
  </si>
  <si>
    <r>
      <t xml:space="preserve">Providing and fixing door latch with necessary screws etc complete.  Oxidised mild steel door latch </t>
    </r>
    <r>
      <rPr>
        <b/>
        <sz val="10"/>
        <color rgb="FF000000"/>
        <rFont val="Verdana"/>
        <family val="2"/>
      </rPr>
      <t>For Bathrooms. (Vol II 2023-24,CL-12.80.2, Pg no-108)</t>
    </r>
  </si>
  <si>
    <t>Providing and fixing bright finished brass hanging type floor door stopper with necessary screws, etc. complete.[CSR 2023-24,Vol -2, Pg.No 105 It.No-12.58</t>
  </si>
  <si>
    <t>Providing and fixing aluminium tower bolts, ISI marked,anodised(anodic coating not less than gradeAC10 as perIS: 1868) transparent or dyed to required colouror shade,with necessary screwsetc. complete.[CSR2023-24,Vol-2, Pg.No 105 It.No-12.63</t>
  </si>
  <si>
    <t>Providing and fixing stainless steel (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stainless steel bolts etc., of required size, on the top of the floor or the side of waist slab with suitable arrangement as per approval of Engineer-in- charge. (Vol II 2023-24,CL-11.28, Pg no-85)</t>
  </si>
  <si>
    <t>KG</t>
  </si>
  <si>
    <t>Providing  and  laying  Vitrified  tiles  in  different  sizes  (thickness   to  be  specified  by manufacturer),  with  water  absorption  less  than  0.08 % and conforming  to I.S.  15622, of approved  make,  in  all  colours  &amp;  shade,over  12  mm  thick  bed  of  cement  mortar  1:3  (1 cement:   3   coarse   sand),jointing   with   grey   cement   slurry   @   3.3   kg/   m2   including grouting  the  joint  with  white  cement  &amp;  matching  pigments  etc.  complete.Size  of  Tile 800x800 mm (P.61/9.17.3/V.2)</t>
  </si>
  <si>
    <t>Grouting the joints of flooring tiles having joints of 3 mm width, using epoxy grout mix of 0.70 kg of organic coated filler of desired shade (0.10 kg of hardener and 0.20 kg of resin per kg), including filling / grouting and finishing complete as per direction of Engineer-in-charge.  Size of Tile 600x600 mm</t>
  </si>
  <si>
    <t>Providing  and   applying  white  cement  based  putty  of  average  thickness   1  mm,  of approved  brand   and  manufacturer,  over  the  plastered  wall  surface  to  prepare  the surface   even   and   smooth   complete   as   per   specifications   and   as   per   directions   ofEngineer in charge. (P.50/8.51/V.2)</t>
  </si>
  <si>
    <t>Wall Putty</t>
  </si>
  <si>
    <t>Applying   one   coat   of   water   thinnable   cement   primer   of   approved   brand    and manufacture  on  wall  surface  :Water  thinnable  cement  primer  to   give  an  even  shade after  thoroughly  brooming  the  surface  to  remove  all  dirt,   dust,  mortar   drops  and foreign  matter  including  preparing  the  surface  even  and  sand  paper  smooth,  cost  of materials,  labour  complete   as  per  specifications  and  as  per  directions  of  Engineer-in- charge.(P.51/8.55.2/V.2)</t>
  </si>
  <si>
    <t>Wall  painting  with  acrylic emulsion  paint  of  approved  brand  and  manufacture  to give an  even  shade  :Two  coats  on  new  work  after  thoroughly  brooming  the  surface  to remove  all  dirt,  dust,  mortar drops  and  foreign matter  including preparing  the surface even  and  sand  paper  smooth,  cost  of  materials,  labour  complete  as  per  specifications and as per directions of Engineer-in-charge. (P.48/8.39/V.2)</t>
  </si>
  <si>
    <t>Finishing  walls  with  textured  exterior  paint  of  required  shade  :New  work  (Two  coats applied @ 3.28 ltr/10 m²) over and including priming coat of exterior primer applied @ 2.20kg/10 m² to give an even shade after thoroughly brooming the surface to remove all dirt,  dust,  mortar  drops  and  foreign  matter  including  preparing  the  surface  even  and sand  paper  smooth,  cost  of  materials,  labour  complete  as  per  specifications  and  as  per directions of Engineer-in-charge.(P.45/8.29/V.2)</t>
  </si>
  <si>
    <t>Painting  with  synthetic  enamel  paint  of  approved  brand  and  manufacture  to  give  an even  shade  :Two coats  on  new  work  after  thoroughly  brooming  the  surface  to remove all dirt, dust, mortar drops and foreign matter including preparing the surface even and sand  paper  smooth,  cost  of  materials,  labour  complete  as  per  specifications  and  as  per directions of Engineer-in-charge(P.48/8.40/V.2) GRILL WORKS</t>
  </si>
  <si>
    <t>Providing and fixing of Aluminium composite panel of approved make and colour for wall cladding for Brick/Rcc/stone walls &amp; coloumns/beams with necessary aluminium frame works at required level made out of 50x25x4mm C section or equivalent. The panel should consist of 3mm thick non-halogenated FR grade mineral based polymer ( 2 hrs fire resistance as per ASTM E119-12 and clause B, S1, do as per ENT 13501-1sandwiched between 0.50 skins thick aluminium sheet making a total panel thickness of 4mm. The surfaces will be finished with PVDF based coating on topsides and service coating on reverse sides would be in polyester paint. The system shall be fixed using GI brackets, aluminium L cleats and stainless steel bolts and nuts complete with spring washer and cap nuts and all other necessary  ccessories, sealing shall be done with necessary rods etc., complete (P.71/10.15.1/V.2)</t>
  </si>
  <si>
    <t>Scaffolding for ACP work should be paid seperataly as actutal condiotion &amp; as per directions of engineer incharges</t>
  </si>
  <si>
    <r>
      <t>Design supply &amp; installation of suspended Spider Glazing system designed to withstand the wind pressure as per IS 875 (Part-III). The Suspended System held  with  Spider  Fittings  of  SS-316  Grade  Steel  of  approved  manufacturer with glass panel having 12 mm thick clear 
toughened glass held together with SS- 316 Grade Stainless steel Spider &amp; bolt assembly with laminated glass fins 21 mm thick. The Glass fins and glass panel assembly shall be connected to Slab/beams by means of SS- 316 Grade stainless steel brackets &amp; Anchor bolts  and  at  the  bottom  using  SS  channel  of  50x25x2mm  using  fastener  &amp; anchor bolts, non 
staining weather sealants of approved make,Teflon/nylon bushes and separators to prevent bi-metallic contacts, all complete to perform as  per  specification  and  approved  drawings.  The  complete  system  to  be designed to accommodate thermal expansion &amp; seismic movements etc. The joints between  glass  panels  (6  to  8  mm)  and  gaps  at  the  perimeter  &amp;  in  U channel of the assembly to be filled with non staining weather sealant, so as to make the entire system fully water proof &amp; dust proof. The  rate  shall  include  all  design,  Engineering  and  shop  drawing  including approval from structural designer, labour, T&amp;P, scaffolding, other incidental charges including wastage, enabling temporary services all 
fitting fixers nut bolts, washer, Buffer plates, fastener, anchors, SS channel laminated glass etc. all complete. For the purpose of payment, actual elevation area of Glazing including  thickness  of  joints  and  the  portion  
of  Glass  panel  inside  the  SS channel shall be measured.(Vol-II, 2023-24 SR,P-184,11.18.7)</t>
    </r>
    <r>
      <rPr>
        <b/>
        <sz val="10"/>
        <rFont val="Verdana"/>
        <family val="2"/>
      </rPr>
      <t>GLAZING WORK</t>
    </r>
  </si>
  <si>
    <t>Providing and fixing wash basin with C.I. brackets, 15 mm C.P. brass pillar taps, 32 mm C.P. brass waste of standard pattern, including painting of fittings and brackets, cutting and making good the walls wherever require:White Vitreous China Flat back wash basin size 550x 400 mm with single 15 mm C.P. brass pillar tap. (Vol II,23-24, CL-14.73, Pg no- 132)</t>
  </si>
  <si>
    <t>Bottle trap 31mm single piece moulded with height of 270 mm, effective length of tail pipe 260 mm from the centre of the waste coupling, 77 mm breadth with 25 mm minimum water seal, weighing not less than 260 g. (Vol II, 23-24, CL-14.371, Pg no - 137)</t>
  </si>
  <si>
    <t>Providing and fixing on wall face unplasticised Rigid PVC rain water pipes of 150mm dia conforming to IS: 13592 Type A, including jointing with seal ring conforming to IS : 5382, leaving 10 mm gap for thermal expansion, (i) Single socketed pipes. (Vol II 2023-24, CL-13.49, Pgno- 125)</t>
  </si>
  <si>
    <t>Rmt</t>
  </si>
  <si>
    <t>Providing and fixing Pillar cock with high neck with 265mm Extended body made of Stainless steel with all concealed fitting arrangements &amp; all necessary accesories complete. (Vol II 2023-24, CL-14.51, economy, Pg No-139)</t>
  </si>
  <si>
    <t>Providing and fixing floor mounted, white vitreous china single piece, double traps syphonic water closet of approved brand/make, shape, size and pattern including integrated white vitreous china cistern of capacity 
10 litres with dual flushing system, including all fittings and fixtures with seat cover, cistern fittings, nuts, bolts and gasket etc including making connection with the existing P/S trap, complete in all respect as per 
directions of Engineer-in-Charge. (Vol II 2023-24,CL-14.47, Pg no-138)</t>
  </si>
  <si>
    <t>Providing and fixing Flush valve soft touch made of Stainless steel with all concealed fitting arrangements &amp; all necessary accesories complete - Class Premium. (Vol II 2023-24,CL-14.94, Pg no-145)</t>
  </si>
  <si>
    <t>Providing and fixing Toilet paper holder made of Stainless steel  with all concealed fitting arrangements &amp; all necessaryaccesories complete - Class Economy. (Vol II 2023-24,CL-14.95, Pg no-145)</t>
  </si>
  <si>
    <t>Providing and fixing PTMT soap Dish Holder having length of 138mm, breadth 102mm, height of 75mm with concealed fitting arrangements, weighing not less than 106 g.(Vol II 2023-24,CL-13.26, Pg no-121)</t>
  </si>
  <si>
    <t>Providing and fixing PTMT liquid soap container 109 mm wide, 125 mm high and 112 mm distance from wall of standard shape with bracket of the same materials with snap fittings of approved quality and colour, weighing not less than 105 g. (Vol II 2023-24,CL-14.38, Pg no-137)</t>
  </si>
  <si>
    <t>Providing and fixing Towel rail 450mm length made of Stainless steel with all concealed fitting arrangements &amp; all necessary accesories complete - Class Economy. (Vol II 2023-24,CL-14.88, Pg no-144)</t>
  </si>
  <si>
    <t>Providing and fixing Bidet spray made of Stainless steel  with all concealed fitting arrangements &amp; all necessary accesories complete - Class Premium. (Vol II 2023-24,CL-14.95, Pg no-145)</t>
  </si>
  <si>
    <r>
      <t xml:space="preserve">Providing  and  fixing  white  vitreous  china  flat  back  half  stall  urinal  of  size 580x380x350  mm  with  white  PVC  automatic  flushing  cistern,  with  fittings, standard size C.P. brass flush pipe, spreaders with unions and clamps (all in C.P. brass) with waste fitting as per IS : 2556, C.I. trap with outlet grating and other couplings in C.P. brass, including painting of fittings and cutting and making good the walls and floors wherever 
required : </t>
    </r>
    <r>
      <rPr>
        <b/>
        <sz val="10"/>
        <color rgb="FF000000"/>
        <rFont val="Verdana"/>
        <family val="2"/>
      </rPr>
      <t>Single half stall urinal with 5 litre P.V.C. automatic flushing cistern. (Vol II 2023-24,CL-14.5.1, Pg no-132)</t>
    </r>
  </si>
  <si>
    <t>Providing and fixing PVC (S.W.R) Nahani Trap  10cms x 10cms with all  fitting arrangements &amp; all necessary accessories complete. (Vol II 2023-24,CL-13.59, Pg no-127)</t>
  </si>
  <si>
    <t>Providing and fixing Chlorinated Polyvinyl Chloride (CPVC) pipes, having thermal stability for hot &amp; cold water supply, including all CPVC plain &amp; brass threaded fittings, i/c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 20 mm nominal dia pipes. (Vol II 2023-24,CL-14.32.2, Pg no-122)</t>
  </si>
  <si>
    <r>
      <t xml:space="preserve"> Providing and fixing Unplasticised Polyvinyl Chloride (uPVC) pipes,  for  cold water supply including all uPVC plain &amp; brass threaded fittings This includes jointing of pipes &amp; fittings with one step uPVC solvent cement, trenching, refilling &amp; testing of joints complete as per direction of Engineer in Charge. </t>
    </r>
    <r>
      <rPr>
        <b/>
        <sz val="10"/>
        <color rgb="FF000000"/>
        <rFont val="Verdana"/>
        <family val="2"/>
      </rPr>
      <t>External work 40 mm nominal dia Pipes. (Vol II 2023-24,CL-13.50.5, Pg no-125)</t>
    </r>
  </si>
  <si>
    <t>m</t>
  </si>
  <si>
    <t>Providing and laying water proofing treatment to the Rafts, Below grade slab, Lift pits, water retaining structures with fully bonded High Density Polyethlene Membrane (HDPE) of 1.2mm composite thickness and having tensile strength of &gt;25 MPa (as per ASTM D 412), elongation of &gt;500% (as per ASTM D 412), puncture resistance of &gt;1000N (as per ASTM E 154), peel adhesion to concrete &gt;1200N/m (as per ASTM D 903), hydrostatic head resistance &gt;70m (as per ASTM D 5385). The system should be fully bonded to the RCC thereby conforming to IS 16471:2017 requirements of UG waterproofing structures. The membrane should be minimum 2.4m wide to reduce the number of joints with minimum 75mm factory made selvedge’s and comprising of an HDPE layer and a pressure sensitive adhesive layer which is covered by a weather proof protective and trafficable granular layer to protect self-adhesive polymer layer, etc, including surface preparation completely as per specification.</t>
  </si>
  <si>
    <t>Water-Proofing (Vol II 2023-24,CL-15.5, Pg no-150)</t>
  </si>
  <si>
    <r>
      <rPr>
        <sz val="10"/>
        <rFont val="Verdana"/>
        <family val="2"/>
      </rPr>
      <t>Providing and Applying CFTRI approved two component flexible polymer modified acrylic cementitious waterproofing coating with a mix ratio of (5 Liquid :7 Powder) to the RCC surface like Roof, bathroom, toilet, balcony &amp; utility area applied @ 2.2kg/m2 in 2 coats to achieve 1.2mm DFT, having Elongation at break &gt;120% as per ASTM D 412, Tensile strength &gt;1N mm2 as per ASTM D 412, Adhesion strength: 0.80N/mm2 as per ASTM D 4541, crack bridging upto 2mm as per ASTM C 836. The finished cost to include surface preparation, making coving of 50 mm X 50mm at all right angles of wall Junction with Polymer Repair Mortar and lay 45 gsm glass fibre mesh over the angle fillet when the first coat in still wet,treatment 
of cracks completely as per specification.</t>
    </r>
    <r>
      <rPr>
        <b/>
        <sz val="10"/>
        <rFont val="Verdana"/>
        <family val="2"/>
      </rPr>
      <t xml:space="preserve">  (Vol II 2023-24,CL-15.11, Pg no-151)                                        Terrace Water proofing</t>
    </r>
  </si>
  <si>
    <t>Demolishing R.C.C. work by mechanical means and stockpiling at designated locations and disposal of dismantled materials to the appropriate disposal and unserviceable material separately including cutting reinforcement bars. ( Vol-II, 2023-24 SR,P -193, I - 19.57)</t>
  </si>
  <si>
    <t>Dismentling of exiusting  brick bat COBA  (As per market Rate)</t>
  </si>
  <si>
    <t>Civil &amp; Plumbing works TOTAL</t>
  </si>
  <si>
    <r>
      <t xml:space="preserve">Providing and laying in position Reinforced cement concrete for all Super structures of building  ,  Road  works,  Water  works,  Irrigation  works  &amp;  super  structure  works  of bridges  upto 3.50 m height.  The  granite/trap/basalt  crushed graded  coarse aggregates and fine aggregates as per relevant IS Codes machine mixed with super plasticisers laid in layers, well compacted using needle  vibrators. </t>
    </r>
    <r>
      <rPr>
        <b/>
        <sz val="10"/>
        <rFont val="Verdana"/>
        <family val="2"/>
      </rPr>
      <t>The cost includes all lead &amp; lift</t>
    </r>
    <r>
      <rPr>
        <sz val="10"/>
        <rFont val="Verdana"/>
        <family val="2"/>
      </rPr>
      <t>s, cost of  all  materials,  quality  confirming  to  the  requirements  of  relevant  IS  codes  ,  labour, Usage  charges  of  machinery,  curing  and  all  other  appurtenances  required  to  complete the  work  as  per  technical  specifications.  (The  cost of  steel  reinforcement, dowel  bars &amp; formwork  to  be  paid  separately)M25  Design  Mix  Using  20  mm  nominal  size  graded crushed coarse aggregates (P.15/2.2.3/V.1) REFER AMMENDUM-I Pg-111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</si>
</sst>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name val="Verdana"/>
      <family val="2"/>
    </font>
    <font>
      <sz val="10"/>
      <color rgb="FF000000"/>
      <name val="Verdana"/>
      <family val="2"/>
    </font>
    <font>
      <b/>
      <sz val="10"/>
      <name val="Verdana"/>
      <family val="2"/>
    </font>
    <font>
      <b/>
      <sz val="11"/>
      <name val="Verdana"/>
      <family val="2"/>
    </font>
    <font>
      <sz val="9"/>
      <color rgb="FF000000"/>
      <name val="Verdana"/>
      <family val="2"/>
    </font>
    <font>
      <b/>
      <sz val="10"/>
      <color rgb="FF000000"/>
      <name val="Verdana"/>
      <family val="2"/>
    </font>
    <font>
      <b/>
      <sz val="11"/>
      <color rgb="FF000000"/>
      <name val="Verdana"/>
      <family val="2"/>
    </font>
    <font>
      <sz val="10"/>
      <name val="Verdana"/>
      <family val="2"/>
    </font>
    <font>
      <sz val="11"/>
      <name val="Verdana"/>
      <family val="2"/>
    </font>
    <font>
      <sz val="11"/>
      <color rgb="FF000000"/>
      <name val="Verdana"/>
      <family val="2"/>
    </font>
    <font>
      <sz val="14"/>
      <color rgb="FF000000"/>
      <name val="Verdana"/>
      <family val="2"/>
    </font>
    <font>
      <b/>
      <sz val="14"/>
      <name val="Verdana"/>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2" fillId="2" borderId="0" xfId="0" applyFont="1" applyFill="1" applyBorder="1" applyAlignment="1">
      <alignment horizontal="left" vertical="top"/>
    </xf>
    <xf numFmtId="0" fontId="3"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0" xfId="0" applyFont="1" applyFill="1" applyBorder="1" applyAlignment="1">
      <alignment horizontal="left" vertical="top"/>
    </xf>
    <xf numFmtId="1" fontId="6" fillId="2" borderId="4" xfId="0" applyNumberFormat="1" applyFont="1" applyFill="1" applyBorder="1" applyAlignment="1">
      <alignment horizontal="center" vertical="center" shrinkToFit="1"/>
    </xf>
    <xf numFmtId="1" fontId="7" fillId="2" borderId="4" xfId="0" applyNumberFormat="1" applyFont="1" applyFill="1" applyBorder="1" applyAlignment="1">
      <alignment horizontal="center" vertical="center" shrinkToFit="1"/>
    </xf>
    <xf numFmtId="1" fontId="6" fillId="2" borderId="4" xfId="0" applyNumberFormat="1" applyFont="1" applyFill="1" applyBorder="1" applyAlignment="1">
      <alignment horizontal="left" vertical="top" indent="1" shrinkToFit="1"/>
    </xf>
    <xf numFmtId="0" fontId="8" fillId="2" borderId="4" xfId="0" applyFont="1" applyFill="1" applyBorder="1" applyAlignment="1">
      <alignment vertical="top" wrapText="1"/>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 fontId="7" fillId="2" borderId="4" xfId="0" applyNumberFormat="1" applyFont="1" applyFill="1" applyBorder="1" applyAlignment="1">
      <alignment horizontal="center" vertical="center" shrinkToFit="1"/>
    </xf>
    <xf numFmtId="1" fontId="6" fillId="2" borderId="4" xfId="0" applyNumberFormat="1" applyFont="1" applyFill="1" applyBorder="1" applyAlignment="1">
      <alignment horizontal="center" vertical="top" shrinkToFit="1"/>
    </xf>
    <xf numFmtId="0" fontId="3" fillId="2" borderId="4" xfId="0" applyFont="1" applyFill="1" applyBorder="1" applyAlignment="1">
      <alignment vertical="top" wrapText="1"/>
    </xf>
    <xf numFmtId="2" fontId="4"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2" fontId="7" fillId="2" borderId="4" xfId="0" applyNumberFormat="1" applyFont="1" applyFill="1" applyBorder="1" applyAlignment="1">
      <alignment horizontal="center" vertical="center" wrapText="1"/>
    </xf>
    <xf numFmtId="4" fontId="2" fillId="2" borderId="0" xfId="0" applyNumberFormat="1" applyFont="1" applyFill="1" applyBorder="1" applyAlignment="1">
      <alignment horizontal="left" vertical="top"/>
    </xf>
    <xf numFmtId="0" fontId="6" fillId="2" borderId="4" xfId="0" applyFont="1" applyFill="1" applyBorder="1" applyAlignment="1">
      <alignment horizontal="center" wrapText="1"/>
    </xf>
    <xf numFmtId="2" fontId="7" fillId="2" borderId="4" xfId="0" applyNumberFormat="1" applyFont="1" applyFill="1" applyBorder="1" applyAlignment="1">
      <alignment horizontal="center" vertical="center" shrinkToFit="1"/>
    </xf>
    <xf numFmtId="0" fontId="8" fillId="2" borderId="4" xfId="0" applyFont="1" applyFill="1" applyBorder="1" applyAlignment="1">
      <alignment horizontal="left" vertical="top" wrapText="1"/>
    </xf>
    <xf numFmtId="0" fontId="3" fillId="2" borderId="4" xfId="0" applyFont="1" applyFill="1" applyBorder="1" applyAlignment="1">
      <alignment horizontal="left" vertical="top" wrapText="1" indent="1"/>
    </xf>
    <xf numFmtId="2" fontId="4" fillId="2" borderId="4" xfId="0" applyNumberFormat="1" applyFont="1" applyFill="1" applyBorder="1" applyAlignment="1">
      <alignment horizontal="center" vertical="center" shrinkToFit="1"/>
    </xf>
    <xf numFmtId="0" fontId="6" fillId="2" borderId="4" xfId="0" applyFont="1" applyFill="1" applyBorder="1" applyAlignment="1">
      <alignment horizontal="center" vertical="top" wrapText="1"/>
    </xf>
    <xf numFmtId="0" fontId="2" fillId="2" borderId="4" xfId="0" applyFont="1" applyFill="1" applyBorder="1" applyAlignment="1">
      <alignment horizontal="left" vertical="top" wrapText="1"/>
    </xf>
    <xf numFmtId="0" fontId="2" fillId="2" borderId="4" xfId="0" applyFont="1" applyFill="1" applyBorder="1" applyAlignment="1">
      <alignment horizontal="left" wrapText="1"/>
    </xf>
    <xf numFmtId="0" fontId="2" fillId="2" borderId="4" xfId="0" applyFont="1" applyFill="1" applyBorder="1" applyAlignment="1">
      <alignment wrapText="1"/>
    </xf>
    <xf numFmtId="0" fontId="2" fillId="2" borderId="4" xfId="0" applyFont="1" applyFill="1" applyBorder="1" applyAlignment="1">
      <alignment horizontal="left" vertical="top"/>
    </xf>
    <xf numFmtId="0" fontId="2" fillId="2" borderId="0" xfId="0" applyFont="1" applyFill="1" applyBorder="1" applyAlignment="1">
      <alignment horizontal="left" vertical="top" wrapText="1"/>
    </xf>
    <xf numFmtId="1" fontId="6" fillId="2" borderId="4" xfId="0" applyNumberFormat="1" applyFont="1" applyFill="1" applyBorder="1" applyAlignment="1">
      <alignment horizontal="right" vertical="top" shrinkToFit="1"/>
    </xf>
    <xf numFmtId="0" fontId="6" fillId="2" borderId="4" xfId="0" applyFont="1" applyFill="1" applyBorder="1" applyAlignment="1">
      <alignment horizontal="left" vertical="top" wrapText="1"/>
    </xf>
    <xf numFmtId="0" fontId="11" fillId="2" borderId="4" xfId="0" applyFont="1" applyFill="1" applyBorder="1" applyAlignment="1">
      <alignment horizontal="left" wrapText="1"/>
    </xf>
    <xf numFmtId="0" fontId="12" fillId="2" borderId="4" xfId="0" applyFont="1" applyFill="1" applyBorder="1" applyAlignment="1">
      <alignment vertical="top" wrapText="1"/>
    </xf>
    <xf numFmtId="0" fontId="11" fillId="2" borderId="4" xfId="0" applyFont="1" applyFill="1" applyBorder="1" applyAlignment="1">
      <alignment horizontal="center" vertical="center" wrapText="1"/>
    </xf>
    <xf numFmtId="4" fontId="11" fillId="2" borderId="4" xfId="0" applyNumberFormat="1" applyFont="1" applyFill="1" applyBorder="1" applyAlignment="1">
      <alignment horizontal="center" vertical="center" wrapText="1"/>
    </xf>
    <xf numFmtId="4" fontId="12" fillId="2" borderId="4" xfId="0" applyNumberFormat="1" applyFont="1" applyFill="1" applyBorder="1" applyAlignment="1">
      <alignment horizontal="center" vertical="center" wrapText="1"/>
    </xf>
    <xf numFmtId="0" fontId="11" fillId="2" borderId="0" xfId="0" applyFont="1" applyFill="1" applyBorder="1" applyAlignment="1">
      <alignment horizontal="left" vertical="top"/>
    </xf>
    <xf numFmtId="0" fontId="8" fillId="2" borderId="0" xfId="0" applyFont="1" applyFill="1" applyBorder="1" applyAlignment="1">
      <alignment horizontal="left" vertical="top"/>
    </xf>
    <xf numFmtId="0" fontId="2" fillId="2" borderId="0" xfId="0" applyFont="1" applyFill="1" applyBorder="1" applyAlignment="1">
      <alignment vertical="top" wrapText="1"/>
    </xf>
    <xf numFmtId="0" fontId="10" fillId="2" borderId="0" xfId="0" applyFont="1" applyFill="1" applyBorder="1" applyAlignment="1">
      <alignment horizontal="center" vertical="center"/>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atik/WORK%202025/Souhard%20auto%20nagar/Tender%20KSSFCL%202%20nd%20floor%20BOQ%20-%20NEW%20(version%201).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BSTRACT NEW"/>
      <sheetName val="BOQ- 2nd FLOOR"/>
      <sheetName val="MB"/>
      <sheetName val="BOQ- PARKING"/>
      <sheetName val="BOQ- ELECTRICAL"/>
      <sheetName val="New MB"/>
    </sheetNames>
    <sheetDataSet>
      <sheetData sheetId="0"/>
      <sheetData sheetId="1"/>
      <sheetData sheetId="2"/>
      <sheetData sheetId="3"/>
      <sheetData sheetId="4"/>
      <sheetData sheetId="5"/>
      <sheetData sheetId="6">
        <row r="133">
          <cell r="H133">
            <v>82.967469658998112</v>
          </cell>
        </row>
        <row r="227">
          <cell r="H227">
            <v>21.421933085501859</v>
          </cell>
        </row>
        <row r="236">
          <cell r="H236">
            <v>32.342007434944236</v>
          </cell>
        </row>
        <row r="243">
          <cell r="H243">
            <v>3.7174721189591078</v>
          </cell>
        </row>
        <row r="312">
          <cell r="H312">
            <v>667.27133457249079</v>
          </cell>
        </row>
        <row r="330">
          <cell r="H330">
            <v>513.6096654275093</v>
          </cell>
        </row>
        <row r="394">
          <cell r="H394">
            <v>667.27133457249079</v>
          </cell>
        </row>
        <row r="412">
          <cell r="H412">
            <v>513.6096654275093</v>
          </cell>
        </row>
        <row r="465">
          <cell r="H465">
            <v>433.95191171003728</v>
          </cell>
        </row>
        <row r="472">
          <cell r="H472">
            <v>101.46375464684014</v>
          </cell>
        </row>
        <row r="502">
          <cell r="I502">
            <v>4797</v>
          </cell>
        </row>
        <row r="503">
          <cell r="I503">
            <v>103</v>
          </cell>
        </row>
        <row r="504">
          <cell r="I504">
            <v>181</v>
          </cell>
        </row>
        <row r="505">
          <cell r="I505">
            <v>145</v>
          </cell>
        </row>
        <row r="506">
          <cell r="I506">
            <v>5081</v>
          </cell>
        </row>
        <row r="507">
          <cell r="I507">
            <v>2750</v>
          </cell>
        </row>
        <row r="508">
          <cell r="I508">
            <v>76</v>
          </cell>
        </row>
        <row r="509">
          <cell r="I509">
            <v>62</v>
          </cell>
        </row>
        <row r="517">
          <cell r="D517">
            <v>18.405776582188874</v>
          </cell>
        </row>
        <row r="518">
          <cell r="D518">
            <v>1.7581764122893957</v>
          </cell>
        </row>
        <row r="519">
          <cell r="D519">
            <v>2.3389494549058472</v>
          </cell>
        </row>
        <row r="520">
          <cell r="D520">
            <v>1.0477134362169052</v>
          </cell>
        </row>
        <row r="521">
          <cell r="D521">
            <v>62.39</v>
          </cell>
        </row>
        <row r="522">
          <cell r="D522">
            <v>31.73</v>
          </cell>
        </row>
        <row r="524">
          <cell r="D524">
            <v>11.326631742885461</v>
          </cell>
        </row>
        <row r="525">
          <cell r="D525">
            <v>2.0387937137193828</v>
          </cell>
        </row>
        <row r="534">
          <cell r="H534">
            <v>82.109107806691441</v>
          </cell>
        </row>
        <row r="536">
          <cell r="H536">
            <v>66.565985130111528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3"/>
  <sheetViews>
    <sheetView tabSelected="1" view="pageBreakPreview" zoomScale="60" workbookViewId="0">
      <selection activeCell="B7" sqref="B7"/>
    </sheetView>
  </sheetViews>
  <sheetFormatPr defaultColWidth="7.6640625" defaultRowHeight="14.25" x14ac:dyDescent="0.2"/>
  <cols>
    <col min="1" max="1" width="5.24609375" style="1" customWidth="1"/>
    <col min="2" max="2" width="56.36328125" style="38" customWidth="1"/>
    <col min="3" max="3" width="17.08203125" style="39" customWidth="1"/>
    <col min="4" max="4" width="12.375" style="39" customWidth="1"/>
    <col min="5" max="5" width="15.33203125" style="39" customWidth="1"/>
    <col min="6" max="6" width="26.76953125" style="39" customWidth="1"/>
    <col min="7" max="7" width="7.6640625" style="1"/>
    <col min="8" max="8" width="9.01171875" style="1" bestFit="1" customWidth="1"/>
    <col min="9" max="9" width="12.375" style="1" bestFit="1" customWidth="1"/>
    <col min="10" max="256" width="7.6640625" style="1"/>
    <col min="257" max="257" width="4.03515625" style="1" customWidth="1"/>
    <col min="258" max="258" width="46.6796875" style="1" customWidth="1"/>
    <col min="259" max="259" width="13.5859375" style="1" customWidth="1"/>
    <col min="260" max="260" width="6.3203125" style="1" customWidth="1"/>
    <col min="261" max="261" width="13.31640625" style="1" customWidth="1"/>
    <col min="262" max="262" width="18.83203125" style="1" customWidth="1"/>
    <col min="263" max="512" width="7.6640625" style="1"/>
    <col min="513" max="513" width="4.03515625" style="1" customWidth="1"/>
    <col min="514" max="514" width="46.6796875" style="1" customWidth="1"/>
    <col min="515" max="515" width="13.5859375" style="1" customWidth="1"/>
    <col min="516" max="516" width="6.3203125" style="1" customWidth="1"/>
    <col min="517" max="517" width="13.31640625" style="1" customWidth="1"/>
    <col min="518" max="518" width="18.83203125" style="1" customWidth="1"/>
    <col min="519" max="768" width="7.6640625" style="1"/>
    <col min="769" max="769" width="4.03515625" style="1" customWidth="1"/>
    <col min="770" max="770" width="46.6796875" style="1" customWidth="1"/>
    <col min="771" max="771" width="13.5859375" style="1" customWidth="1"/>
    <col min="772" max="772" width="6.3203125" style="1" customWidth="1"/>
    <col min="773" max="773" width="13.31640625" style="1" customWidth="1"/>
    <col min="774" max="774" width="18.83203125" style="1" customWidth="1"/>
    <col min="775" max="1024" width="7.6640625" style="1"/>
    <col min="1025" max="1025" width="4.03515625" style="1" customWidth="1"/>
    <col min="1026" max="1026" width="46.6796875" style="1" customWidth="1"/>
    <col min="1027" max="1027" width="13.5859375" style="1" customWidth="1"/>
    <col min="1028" max="1028" width="6.3203125" style="1" customWidth="1"/>
    <col min="1029" max="1029" width="13.31640625" style="1" customWidth="1"/>
    <col min="1030" max="1030" width="18.83203125" style="1" customWidth="1"/>
    <col min="1031" max="1280" width="7.6640625" style="1"/>
    <col min="1281" max="1281" width="4.03515625" style="1" customWidth="1"/>
    <col min="1282" max="1282" width="46.6796875" style="1" customWidth="1"/>
    <col min="1283" max="1283" width="13.5859375" style="1" customWidth="1"/>
    <col min="1284" max="1284" width="6.3203125" style="1" customWidth="1"/>
    <col min="1285" max="1285" width="13.31640625" style="1" customWidth="1"/>
    <col min="1286" max="1286" width="18.83203125" style="1" customWidth="1"/>
    <col min="1287" max="1536" width="7.6640625" style="1"/>
    <col min="1537" max="1537" width="4.03515625" style="1" customWidth="1"/>
    <col min="1538" max="1538" width="46.6796875" style="1" customWidth="1"/>
    <col min="1539" max="1539" width="13.5859375" style="1" customWidth="1"/>
    <col min="1540" max="1540" width="6.3203125" style="1" customWidth="1"/>
    <col min="1541" max="1541" width="13.31640625" style="1" customWidth="1"/>
    <col min="1542" max="1542" width="18.83203125" style="1" customWidth="1"/>
    <col min="1543" max="1792" width="7.6640625" style="1"/>
    <col min="1793" max="1793" width="4.03515625" style="1" customWidth="1"/>
    <col min="1794" max="1794" width="46.6796875" style="1" customWidth="1"/>
    <col min="1795" max="1795" width="13.5859375" style="1" customWidth="1"/>
    <col min="1796" max="1796" width="6.3203125" style="1" customWidth="1"/>
    <col min="1797" max="1797" width="13.31640625" style="1" customWidth="1"/>
    <col min="1798" max="1798" width="18.83203125" style="1" customWidth="1"/>
    <col min="1799" max="2048" width="7.6640625" style="1"/>
    <col min="2049" max="2049" width="4.03515625" style="1" customWidth="1"/>
    <col min="2050" max="2050" width="46.6796875" style="1" customWidth="1"/>
    <col min="2051" max="2051" width="13.5859375" style="1" customWidth="1"/>
    <col min="2052" max="2052" width="6.3203125" style="1" customWidth="1"/>
    <col min="2053" max="2053" width="13.31640625" style="1" customWidth="1"/>
    <col min="2054" max="2054" width="18.83203125" style="1" customWidth="1"/>
    <col min="2055" max="2304" width="7.6640625" style="1"/>
    <col min="2305" max="2305" width="4.03515625" style="1" customWidth="1"/>
    <col min="2306" max="2306" width="46.6796875" style="1" customWidth="1"/>
    <col min="2307" max="2307" width="13.5859375" style="1" customWidth="1"/>
    <col min="2308" max="2308" width="6.3203125" style="1" customWidth="1"/>
    <col min="2309" max="2309" width="13.31640625" style="1" customWidth="1"/>
    <col min="2310" max="2310" width="18.83203125" style="1" customWidth="1"/>
    <col min="2311" max="2560" width="7.6640625" style="1"/>
    <col min="2561" max="2561" width="4.03515625" style="1" customWidth="1"/>
    <col min="2562" max="2562" width="46.6796875" style="1" customWidth="1"/>
    <col min="2563" max="2563" width="13.5859375" style="1" customWidth="1"/>
    <col min="2564" max="2564" width="6.3203125" style="1" customWidth="1"/>
    <col min="2565" max="2565" width="13.31640625" style="1" customWidth="1"/>
    <col min="2566" max="2566" width="18.83203125" style="1" customWidth="1"/>
    <col min="2567" max="2816" width="7.6640625" style="1"/>
    <col min="2817" max="2817" width="4.03515625" style="1" customWidth="1"/>
    <col min="2818" max="2818" width="46.6796875" style="1" customWidth="1"/>
    <col min="2819" max="2819" width="13.5859375" style="1" customWidth="1"/>
    <col min="2820" max="2820" width="6.3203125" style="1" customWidth="1"/>
    <col min="2821" max="2821" width="13.31640625" style="1" customWidth="1"/>
    <col min="2822" max="2822" width="18.83203125" style="1" customWidth="1"/>
    <col min="2823" max="3072" width="7.6640625" style="1"/>
    <col min="3073" max="3073" width="4.03515625" style="1" customWidth="1"/>
    <col min="3074" max="3074" width="46.6796875" style="1" customWidth="1"/>
    <col min="3075" max="3075" width="13.5859375" style="1" customWidth="1"/>
    <col min="3076" max="3076" width="6.3203125" style="1" customWidth="1"/>
    <col min="3077" max="3077" width="13.31640625" style="1" customWidth="1"/>
    <col min="3078" max="3078" width="18.83203125" style="1" customWidth="1"/>
    <col min="3079" max="3328" width="7.6640625" style="1"/>
    <col min="3329" max="3329" width="4.03515625" style="1" customWidth="1"/>
    <col min="3330" max="3330" width="46.6796875" style="1" customWidth="1"/>
    <col min="3331" max="3331" width="13.5859375" style="1" customWidth="1"/>
    <col min="3332" max="3332" width="6.3203125" style="1" customWidth="1"/>
    <col min="3333" max="3333" width="13.31640625" style="1" customWidth="1"/>
    <col min="3334" max="3334" width="18.83203125" style="1" customWidth="1"/>
    <col min="3335" max="3584" width="7.6640625" style="1"/>
    <col min="3585" max="3585" width="4.03515625" style="1" customWidth="1"/>
    <col min="3586" max="3586" width="46.6796875" style="1" customWidth="1"/>
    <col min="3587" max="3587" width="13.5859375" style="1" customWidth="1"/>
    <col min="3588" max="3588" width="6.3203125" style="1" customWidth="1"/>
    <col min="3589" max="3589" width="13.31640625" style="1" customWidth="1"/>
    <col min="3590" max="3590" width="18.83203125" style="1" customWidth="1"/>
    <col min="3591" max="3840" width="7.6640625" style="1"/>
    <col min="3841" max="3841" width="4.03515625" style="1" customWidth="1"/>
    <col min="3842" max="3842" width="46.6796875" style="1" customWidth="1"/>
    <col min="3843" max="3843" width="13.5859375" style="1" customWidth="1"/>
    <col min="3844" max="3844" width="6.3203125" style="1" customWidth="1"/>
    <col min="3845" max="3845" width="13.31640625" style="1" customWidth="1"/>
    <col min="3846" max="3846" width="18.83203125" style="1" customWidth="1"/>
    <col min="3847" max="4096" width="7.6640625" style="1"/>
    <col min="4097" max="4097" width="4.03515625" style="1" customWidth="1"/>
    <col min="4098" max="4098" width="46.6796875" style="1" customWidth="1"/>
    <col min="4099" max="4099" width="13.5859375" style="1" customWidth="1"/>
    <col min="4100" max="4100" width="6.3203125" style="1" customWidth="1"/>
    <col min="4101" max="4101" width="13.31640625" style="1" customWidth="1"/>
    <col min="4102" max="4102" width="18.83203125" style="1" customWidth="1"/>
    <col min="4103" max="4352" width="7.6640625" style="1"/>
    <col min="4353" max="4353" width="4.03515625" style="1" customWidth="1"/>
    <col min="4354" max="4354" width="46.6796875" style="1" customWidth="1"/>
    <col min="4355" max="4355" width="13.5859375" style="1" customWidth="1"/>
    <col min="4356" max="4356" width="6.3203125" style="1" customWidth="1"/>
    <col min="4357" max="4357" width="13.31640625" style="1" customWidth="1"/>
    <col min="4358" max="4358" width="18.83203125" style="1" customWidth="1"/>
    <col min="4359" max="4608" width="7.6640625" style="1"/>
    <col min="4609" max="4609" width="4.03515625" style="1" customWidth="1"/>
    <col min="4610" max="4610" width="46.6796875" style="1" customWidth="1"/>
    <col min="4611" max="4611" width="13.5859375" style="1" customWidth="1"/>
    <col min="4612" max="4612" width="6.3203125" style="1" customWidth="1"/>
    <col min="4613" max="4613" width="13.31640625" style="1" customWidth="1"/>
    <col min="4614" max="4614" width="18.83203125" style="1" customWidth="1"/>
    <col min="4615" max="4864" width="7.6640625" style="1"/>
    <col min="4865" max="4865" width="4.03515625" style="1" customWidth="1"/>
    <col min="4866" max="4866" width="46.6796875" style="1" customWidth="1"/>
    <col min="4867" max="4867" width="13.5859375" style="1" customWidth="1"/>
    <col min="4868" max="4868" width="6.3203125" style="1" customWidth="1"/>
    <col min="4869" max="4869" width="13.31640625" style="1" customWidth="1"/>
    <col min="4870" max="4870" width="18.83203125" style="1" customWidth="1"/>
    <col min="4871" max="5120" width="7.6640625" style="1"/>
    <col min="5121" max="5121" width="4.03515625" style="1" customWidth="1"/>
    <col min="5122" max="5122" width="46.6796875" style="1" customWidth="1"/>
    <col min="5123" max="5123" width="13.5859375" style="1" customWidth="1"/>
    <col min="5124" max="5124" width="6.3203125" style="1" customWidth="1"/>
    <col min="5125" max="5125" width="13.31640625" style="1" customWidth="1"/>
    <col min="5126" max="5126" width="18.83203125" style="1" customWidth="1"/>
    <col min="5127" max="5376" width="7.6640625" style="1"/>
    <col min="5377" max="5377" width="4.03515625" style="1" customWidth="1"/>
    <col min="5378" max="5378" width="46.6796875" style="1" customWidth="1"/>
    <col min="5379" max="5379" width="13.5859375" style="1" customWidth="1"/>
    <col min="5380" max="5380" width="6.3203125" style="1" customWidth="1"/>
    <col min="5381" max="5381" width="13.31640625" style="1" customWidth="1"/>
    <col min="5382" max="5382" width="18.83203125" style="1" customWidth="1"/>
    <col min="5383" max="5632" width="7.6640625" style="1"/>
    <col min="5633" max="5633" width="4.03515625" style="1" customWidth="1"/>
    <col min="5634" max="5634" width="46.6796875" style="1" customWidth="1"/>
    <col min="5635" max="5635" width="13.5859375" style="1" customWidth="1"/>
    <col min="5636" max="5636" width="6.3203125" style="1" customWidth="1"/>
    <col min="5637" max="5637" width="13.31640625" style="1" customWidth="1"/>
    <col min="5638" max="5638" width="18.83203125" style="1" customWidth="1"/>
    <col min="5639" max="5888" width="7.6640625" style="1"/>
    <col min="5889" max="5889" width="4.03515625" style="1" customWidth="1"/>
    <col min="5890" max="5890" width="46.6796875" style="1" customWidth="1"/>
    <col min="5891" max="5891" width="13.5859375" style="1" customWidth="1"/>
    <col min="5892" max="5892" width="6.3203125" style="1" customWidth="1"/>
    <col min="5893" max="5893" width="13.31640625" style="1" customWidth="1"/>
    <col min="5894" max="5894" width="18.83203125" style="1" customWidth="1"/>
    <col min="5895" max="6144" width="7.6640625" style="1"/>
    <col min="6145" max="6145" width="4.03515625" style="1" customWidth="1"/>
    <col min="6146" max="6146" width="46.6796875" style="1" customWidth="1"/>
    <col min="6147" max="6147" width="13.5859375" style="1" customWidth="1"/>
    <col min="6148" max="6148" width="6.3203125" style="1" customWidth="1"/>
    <col min="6149" max="6149" width="13.31640625" style="1" customWidth="1"/>
    <col min="6150" max="6150" width="18.83203125" style="1" customWidth="1"/>
    <col min="6151" max="6400" width="7.6640625" style="1"/>
    <col min="6401" max="6401" width="4.03515625" style="1" customWidth="1"/>
    <col min="6402" max="6402" width="46.6796875" style="1" customWidth="1"/>
    <col min="6403" max="6403" width="13.5859375" style="1" customWidth="1"/>
    <col min="6404" max="6404" width="6.3203125" style="1" customWidth="1"/>
    <col min="6405" max="6405" width="13.31640625" style="1" customWidth="1"/>
    <col min="6406" max="6406" width="18.83203125" style="1" customWidth="1"/>
    <col min="6407" max="6656" width="7.6640625" style="1"/>
    <col min="6657" max="6657" width="4.03515625" style="1" customWidth="1"/>
    <col min="6658" max="6658" width="46.6796875" style="1" customWidth="1"/>
    <col min="6659" max="6659" width="13.5859375" style="1" customWidth="1"/>
    <col min="6660" max="6660" width="6.3203125" style="1" customWidth="1"/>
    <col min="6661" max="6661" width="13.31640625" style="1" customWidth="1"/>
    <col min="6662" max="6662" width="18.83203125" style="1" customWidth="1"/>
    <col min="6663" max="6912" width="7.6640625" style="1"/>
    <col min="6913" max="6913" width="4.03515625" style="1" customWidth="1"/>
    <col min="6914" max="6914" width="46.6796875" style="1" customWidth="1"/>
    <col min="6915" max="6915" width="13.5859375" style="1" customWidth="1"/>
    <col min="6916" max="6916" width="6.3203125" style="1" customWidth="1"/>
    <col min="6917" max="6917" width="13.31640625" style="1" customWidth="1"/>
    <col min="6918" max="6918" width="18.83203125" style="1" customWidth="1"/>
    <col min="6919" max="7168" width="7.6640625" style="1"/>
    <col min="7169" max="7169" width="4.03515625" style="1" customWidth="1"/>
    <col min="7170" max="7170" width="46.6796875" style="1" customWidth="1"/>
    <col min="7171" max="7171" width="13.5859375" style="1" customWidth="1"/>
    <col min="7172" max="7172" width="6.3203125" style="1" customWidth="1"/>
    <col min="7173" max="7173" width="13.31640625" style="1" customWidth="1"/>
    <col min="7174" max="7174" width="18.83203125" style="1" customWidth="1"/>
    <col min="7175" max="7424" width="7.6640625" style="1"/>
    <col min="7425" max="7425" width="4.03515625" style="1" customWidth="1"/>
    <col min="7426" max="7426" width="46.6796875" style="1" customWidth="1"/>
    <col min="7427" max="7427" width="13.5859375" style="1" customWidth="1"/>
    <col min="7428" max="7428" width="6.3203125" style="1" customWidth="1"/>
    <col min="7429" max="7429" width="13.31640625" style="1" customWidth="1"/>
    <col min="7430" max="7430" width="18.83203125" style="1" customWidth="1"/>
    <col min="7431" max="7680" width="7.6640625" style="1"/>
    <col min="7681" max="7681" width="4.03515625" style="1" customWidth="1"/>
    <col min="7682" max="7682" width="46.6796875" style="1" customWidth="1"/>
    <col min="7683" max="7683" width="13.5859375" style="1" customWidth="1"/>
    <col min="7684" max="7684" width="6.3203125" style="1" customWidth="1"/>
    <col min="7685" max="7685" width="13.31640625" style="1" customWidth="1"/>
    <col min="7686" max="7686" width="18.83203125" style="1" customWidth="1"/>
    <col min="7687" max="7936" width="7.6640625" style="1"/>
    <col min="7937" max="7937" width="4.03515625" style="1" customWidth="1"/>
    <col min="7938" max="7938" width="46.6796875" style="1" customWidth="1"/>
    <col min="7939" max="7939" width="13.5859375" style="1" customWidth="1"/>
    <col min="7940" max="7940" width="6.3203125" style="1" customWidth="1"/>
    <col min="7941" max="7941" width="13.31640625" style="1" customWidth="1"/>
    <col min="7942" max="7942" width="18.83203125" style="1" customWidth="1"/>
    <col min="7943" max="8192" width="7.6640625" style="1"/>
    <col min="8193" max="8193" width="4.03515625" style="1" customWidth="1"/>
    <col min="8194" max="8194" width="46.6796875" style="1" customWidth="1"/>
    <col min="8195" max="8195" width="13.5859375" style="1" customWidth="1"/>
    <col min="8196" max="8196" width="6.3203125" style="1" customWidth="1"/>
    <col min="8197" max="8197" width="13.31640625" style="1" customWidth="1"/>
    <col min="8198" max="8198" width="18.83203125" style="1" customWidth="1"/>
    <col min="8199" max="8448" width="7.6640625" style="1"/>
    <col min="8449" max="8449" width="4.03515625" style="1" customWidth="1"/>
    <col min="8450" max="8450" width="46.6796875" style="1" customWidth="1"/>
    <col min="8451" max="8451" width="13.5859375" style="1" customWidth="1"/>
    <col min="8452" max="8452" width="6.3203125" style="1" customWidth="1"/>
    <col min="8453" max="8453" width="13.31640625" style="1" customWidth="1"/>
    <col min="8454" max="8454" width="18.83203125" style="1" customWidth="1"/>
    <col min="8455" max="8704" width="7.6640625" style="1"/>
    <col min="8705" max="8705" width="4.03515625" style="1" customWidth="1"/>
    <col min="8706" max="8706" width="46.6796875" style="1" customWidth="1"/>
    <col min="8707" max="8707" width="13.5859375" style="1" customWidth="1"/>
    <col min="8708" max="8708" width="6.3203125" style="1" customWidth="1"/>
    <col min="8709" max="8709" width="13.31640625" style="1" customWidth="1"/>
    <col min="8710" max="8710" width="18.83203125" style="1" customWidth="1"/>
    <col min="8711" max="8960" width="7.6640625" style="1"/>
    <col min="8961" max="8961" width="4.03515625" style="1" customWidth="1"/>
    <col min="8962" max="8962" width="46.6796875" style="1" customWidth="1"/>
    <col min="8963" max="8963" width="13.5859375" style="1" customWidth="1"/>
    <col min="8964" max="8964" width="6.3203125" style="1" customWidth="1"/>
    <col min="8965" max="8965" width="13.31640625" style="1" customWidth="1"/>
    <col min="8966" max="8966" width="18.83203125" style="1" customWidth="1"/>
    <col min="8967" max="9216" width="7.6640625" style="1"/>
    <col min="9217" max="9217" width="4.03515625" style="1" customWidth="1"/>
    <col min="9218" max="9218" width="46.6796875" style="1" customWidth="1"/>
    <col min="9219" max="9219" width="13.5859375" style="1" customWidth="1"/>
    <col min="9220" max="9220" width="6.3203125" style="1" customWidth="1"/>
    <col min="9221" max="9221" width="13.31640625" style="1" customWidth="1"/>
    <col min="9222" max="9222" width="18.83203125" style="1" customWidth="1"/>
    <col min="9223" max="9472" width="7.6640625" style="1"/>
    <col min="9473" max="9473" width="4.03515625" style="1" customWidth="1"/>
    <col min="9474" max="9474" width="46.6796875" style="1" customWidth="1"/>
    <col min="9475" max="9475" width="13.5859375" style="1" customWidth="1"/>
    <col min="9476" max="9476" width="6.3203125" style="1" customWidth="1"/>
    <col min="9477" max="9477" width="13.31640625" style="1" customWidth="1"/>
    <col min="9478" max="9478" width="18.83203125" style="1" customWidth="1"/>
    <col min="9479" max="9728" width="7.6640625" style="1"/>
    <col min="9729" max="9729" width="4.03515625" style="1" customWidth="1"/>
    <col min="9730" max="9730" width="46.6796875" style="1" customWidth="1"/>
    <col min="9731" max="9731" width="13.5859375" style="1" customWidth="1"/>
    <col min="9732" max="9732" width="6.3203125" style="1" customWidth="1"/>
    <col min="9733" max="9733" width="13.31640625" style="1" customWidth="1"/>
    <col min="9734" max="9734" width="18.83203125" style="1" customWidth="1"/>
    <col min="9735" max="9984" width="7.6640625" style="1"/>
    <col min="9985" max="9985" width="4.03515625" style="1" customWidth="1"/>
    <col min="9986" max="9986" width="46.6796875" style="1" customWidth="1"/>
    <col min="9987" max="9987" width="13.5859375" style="1" customWidth="1"/>
    <col min="9988" max="9988" width="6.3203125" style="1" customWidth="1"/>
    <col min="9989" max="9989" width="13.31640625" style="1" customWidth="1"/>
    <col min="9990" max="9990" width="18.83203125" style="1" customWidth="1"/>
    <col min="9991" max="10240" width="7.6640625" style="1"/>
    <col min="10241" max="10241" width="4.03515625" style="1" customWidth="1"/>
    <col min="10242" max="10242" width="46.6796875" style="1" customWidth="1"/>
    <col min="10243" max="10243" width="13.5859375" style="1" customWidth="1"/>
    <col min="10244" max="10244" width="6.3203125" style="1" customWidth="1"/>
    <col min="10245" max="10245" width="13.31640625" style="1" customWidth="1"/>
    <col min="10246" max="10246" width="18.83203125" style="1" customWidth="1"/>
    <col min="10247" max="10496" width="7.6640625" style="1"/>
    <col min="10497" max="10497" width="4.03515625" style="1" customWidth="1"/>
    <col min="10498" max="10498" width="46.6796875" style="1" customWidth="1"/>
    <col min="10499" max="10499" width="13.5859375" style="1" customWidth="1"/>
    <col min="10500" max="10500" width="6.3203125" style="1" customWidth="1"/>
    <col min="10501" max="10501" width="13.31640625" style="1" customWidth="1"/>
    <col min="10502" max="10502" width="18.83203125" style="1" customWidth="1"/>
    <col min="10503" max="10752" width="7.6640625" style="1"/>
    <col min="10753" max="10753" width="4.03515625" style="1" customWidth="1"/>
    <col min="10754" max="10754" width="46.6796875" style="1" customWidth="1"/>
    <col min="10755" max="10755" width="13.5859375" style="1" customWidth="1"/>
    <col min="10756" max="10756" width="6.3203125" style="1" customWidth="1"/>
    <col min="10757" max="10757" width="13.31640625" style="1" customWidth="1"/>
    <col min="10758" max="10758" width="18.83203125" style="1" customWidth="1"/>
    <col min="10759" max="11008" width="7.6640625" style="1"/>
    <col min="11009" max="11009" width="4.03515625" style="1" customWidth="1"/>
    <col min="11010" max="11010" width="46.6796875" style="1" customWidth="1"/>
    <col min="11011" max="11011" width="13.5859375" style="1" customWidth="1"/>
    <col min="11012" max="11012" width="6.3203125" style="1" customWidth="1"/>
    <col min="11013" max="11013" width="13.31640625" style="1" customWidth="1"/>
    <col min="11014" max="11014" width="18.83203125" style="1" customWidth="1"/>
    <col min="11015" max="11264" width="7.6640625" style="1"/>
    <col min="11265" max="11265" width="4.03515625" style="1" customWidth="1"/>
    <col min="11266" max="11266" width="46.6796875" style="1" customWidth="1"/>
    <col min="11267" max="11267" width="13.5859375" style="1" customWidth="1"/>
    <col min="11268" max="11268" width="6.3203125" style="1" customWidth="1"/>
    <col min="11269" max="11269" width="13.31640625" style="1" customWidth="1"/>
    <col min="11270" max="11270" width="18.83203125" style="1" customWidth="1"/>
    <col min="11271" max="11520" width="7.6640625" style="1"/>
    <col min="11521" max="11521" width="4.03515625" style="1" customWidth="1"/>
    <col min="11522" max="11522" width="46.6796875" style="1" customWidth="1"/>
    <col min="11523" max="11523" width="13.5859375" style="1" customWidth="1"/>
    <col min="11524" max="11524" width="6.3203125" style="1" customWidth="1"/>
    <col min="11525" max="11525" width="13.31640625" style="1" customWidth="1"/>
    <col min="11526" max="11526" width="18.83203125" style="1" customWidth="1"/>
    <col min="11527" max="11776" width="7.6640625" style="1"/>
    <col min="11777" max="11777" width="4.03515625" style="1" customWidth="1"/>
    <col min="11778" max="11778" width="46.6796875" style="1" customWidth="1"/>
    <col min="11779" max="11779" width="13.5859375" style="1" customWidth="1"/>
    <col min="11780" max="11780" width="6.3203125" style="1" customWidth="1"/>
    <col min="11781" max="11781" width="13.31640625" style="1" customWidth="1"/>
    <col min="11782" max="11782" width="18.83203125" style="1" customWidth="1"/>
    <col min="11783" max="12032" width="7.6640625" style="1"/>
    <col min="12033" max="12033" width="4.03515625" style="1" customWidth="1"/>
    <col min="12034" max="12034" width="46.6796875" style="1" customWidth="1"/>
    <col min="12035" max="12035" width="13.5859375" style="1" customWidth="1"/>
    <col min="12036" max="12036" width="6.3203125" style="1" customWidth="1"/>
    <col min="12037" max="12037" width="13.31640625" style="1" customWidth="1"/>
    <col min="12038" max="12038" width="18.83203125" style="1" customWidth="1"/>
    <col min="12039" max="12288" width="7.6640625" style="1"/>
    <col min="12289" max="12289" width="4.03515625" style="1" customWidth="1"/>
    <col min="12290" max="12290" width="46.6796875" style="1" customWidth="1"/>
    <col min="12291" max="12291" width="13.5859375" style="1" customWidth="1"/>
    <col min="12292" max="12292" width="6.3203125" style="1" customWidth="1"/>
    <col min="12293" max="12293" width="13.31640625" style="1" customWidth="1"/>
    <col min="12294" max="12294" width="18.83203125" style="1" customWidth="1"/>
    <col min="12295" max="12544" width="7.6640625" style="1"/>
    <col min="12545" max="12545" width="4.03515625" style="1" customWidth="1"/>
    <col min="12546" max="12546" width="46.6796875" style="1" customWidth="1"/>
    <col min="12547" max="12547" width="13.5859375" style="1" customWidth="1"/>
    <col min="12548" max="12548" width="6.3203125" style="1" customWidth="1"/>
    <col min="12549" max="12549" width="13.31640625" style="1" customWidth="1"/>
    <col min="12550" max="12550" width="18.83203125" style="1" customWidth="1"/>
    <col min="12551" max="12800" width="7.6640625" style="1"/>
    <col min="12801" max="12801" width="4.03515625" style="1" customWidth="1"/>
    <col min="12802" max="12802" width="46.6796875" style="1" customWidth="1"/>
    <col min="12803" max="12803" width="13.5859375" style="1" customWidth="1"/>
    <col min="12804" max="12804" width="6.3203125" style="1" customWidth="1"/>
    <col min="12805" max="12805" width="13.31640625" style="1" customWidth="1"/>
    <col min="12806" max="12806" width="18.83203125" style="1" customWidth="1"/>
    <col min="12807" max="13056" width="7.6640625" style="1"/>
    <col min="13057" max="13057" width="4.03515625" style="1" customWidth="1"/>
    <col min="13058" max="13058" width="46.6796875" style="1" customWidth="1"/>
    <col min="13059" max="13059" width="13.5859375" style="1" customWidth="1"/>
    <col min="13060" max="13060" width="6.3203125" style="1" customWidth="1"/>
    <col min="13061" max="13061" width="13.31640625" style="1" customWidth="1"/>
    <col min="13062" max="13062" width="18.83203125" style="1" customWidth="1"/>
    <col min="13063" max="13312" width="7.6640625" style="1"/>
    <col min="13313" max="13313" width="4.03515625" style="1" customWidth="1"/>
    <col min="13314" max="13314" width="46.6796875" style="1" customWidth="1"/>
    <col min="13315" max="13315" width="13.5859375" style="1" customWidth="1"/>
    <col min="13316" max="13316" width="6.3203125" style="1" customWidth="1"/>
    <col min="13317" max="13317" width="13.31640625" style="1" customWidth="1"/>
    <col min="13318" max="13318" width="18.83203125" style="1" customWidth="1"/>
    <col min="13319" max="13568" width="7.6640625" style="1"/>
    <col min="13569" max="13569" width="4.03515625" style="1" customWidth="1"/>
    <col min="13570" max="13570" width="46.6796875" style="1" customWidth="1"/>
    <col min="13571" max="13571" width="13.5859375" style="1" customWidth="1"/>
    <col min="13572" max="13572" width="6.3203125" style="1" customWidth="1"/>
    <col min="13573" max="13573" width="13.31640625" style="1" customWidth="1"/>
    <col min="13574" max="13574" width="18.83203125" style="1" customWidth="1"/>
    <col min="13575" max="13824" width="7.6640625" style="1"/>
    <col min="13825" max="13825" width="4.03515625" style="1" customWidth="1"/>
    <col min="13826" max="13826" width="46.6796875" style="1" customWidth="1"/>
    <col min="13827" max="13827" width="13.5859375" style="1" customWidth="1"/>
    <col min="13828" max="13828" width="6.3203125" style="1" customWidth="1"/>
    <col min="13829" max="13829" width="13.31640625" style="1" customWidth="1"/>
    <col min="13830" max="13830" width="18.83203125" style="1" customWidth="1"/>
    <col min="13831" max="14080" width="7.6640625" style="1"/>
    <col min="14081" max="14081" width="4.03515625" style="1" customWidth="1"/>
    <col min="14082" max="14082" width="46.6796875" style="1" customWidth="1"/>
    <col min="14083" max="14083" width="13.5859375" style="1" customWidth="1"/>
    <col min="14084" max="14084" width="6.3203125" style="1" customWidth="1"/>
    <col min="14085" max="14085" width="13.31640625" style="1" customWidth="1"/>
    <col min="14086" max="14086" width="18.83203125" style="1" customWidth="1"/>
    <col min="14087" max="14336" width="7.6640625" style="1"/>
    <col min="14337" max="14337" width="4.03515625" style="1" customWidth="1"/>
    <col min="14338" max="14338" width="46.6796875" style="1" customWidth="1"/>
    <col min="14339" max="14339" width="13.5859375" style="1" customWidth="1"/>
    <col min="14340" max="14340" width="6.3203125" style="1" customWidth="1"/>
    <col min="14341" max="14341" width="13.31640625" style="1" customWidth="1"/>
    <col min="14342" max="14342" width="18.83203125" style="1" customWidth="1"/>
    <col min="14343" max="14592" width="7.6640625" style="1"/>
    <col min="14593" max="14593" width="4.03515625" style="1" customWidth="1"/>
    <col min="14594" max="14594" width="46.6796875" style="1" customWidth="1"/>
    <col min="14595" max="14595" width="13.5859375" style="1" customWidth="1"/>
    <col min="14596" max="14596" width="6.3203125" style="1" customWidth="1"/>
    <col min="14597" max="14597" width="13.31640625" style="1" customWidth="1"/>
    <col min="14598" max="14598" width="18.83203125" style="1" customWidth="1"/>
    <col min="14599" max="14848" width="7.6640625" style="1"/>
    <col min="14849" max="14849" width="4.03515625" style="1" customWidth="1"/>
    <col min="14850" max="14850" width="46.6796875" style="1" customWidth="1"/>
    <col min="14851" max="14851" width="13.5859375" style="1" customWidth="1"/>
    <col min="14852" max="14852" width="6.3203125" style="1" customWidth="1"/>
    <col min="14853" max="14853" width="13.31640625" style="1" customWidth="1"/>
    <col min="14854" max="14854" width="18.83203125" style="1" customWidth="1"/>
    <col min="14855" max="15104" width="7.6640625" style="1"/>
    <col min="15105" max="15105" width="4.03515625" style="1" customWidth="1"/>
    <col min="15106" max="15106" width="46.6796875" style="1" customWidth="1"/>
    <col min="15107" max="15107" width="13.5859375" style="1" customWidth="1"/>
    <col min="15108" max="15108" width="6.3203125" style="1" customWidth="1"/>
    <col min="15109" max="15109" width="13.31640625" style="1" customWidth="1"/>
    <col min="15110" max="15110" width="18.83203125" style="1" customWidth="1"/>
    <col min="15111" max="15360" width="7.6640625" style="1"/>
    <col min="15361" max="15361" width="4.03515625" style="1" customWidth="1"/>
    <col min="15362" max="15362" width="46.6796875" style="1" customWidth="1"/>
    <col min="15363" max="15363" width="13.5859375" style="1" customWidth="1"/>
    <col min="15364" max="15364" width="6.3203125" style="1" customWidth="1"/>
    <col min="15365" max="15365" width="13.31640625" style="1" customWidth="1"/>
    <col min="15366" max="15366" width="18.83203125" style="1" customWidth="1"/>
    <col min="15367" max="15616" width="7.6640625" style="1"/>
    <col min="15617" max="15617" width="4.03515625" style="1" customWidth="1"/>
    <col min="15618" max="15618" width="46.6796875" style="1" customWidth="1"/>
    <col min="15619" max="15619" width="13.5859375" style="1" customWidth="1"/>
    <col min="15620" max="15620" width="6.3203125" style="1" customWidth="1"/>
    <col min="15621" max="15621" width="13.31640625" style="1" customWidth="1"/>
    <col min="15622" max="15622" width="18.83203125" style="1" customWidth="1"/>
    <col min="15623" max="15872" width="7.6640625" style="1"/>
    <col min="15873" max="15873" width="4.03515625" style="1" customWidth="1"/>
    <col min="15874" max="15874" width="46.6796875" style="1" customWidth="1"/>
    <col min="15875" max="15875" width="13.5859375" style="1" customWidth="1"/>
    <col min="15876" max="15876" width="6.3203125" style="1" customWidth="1"/>
    <col min="15877" max="15877" width="13.31640625" style="1" customWidth="1"/>
    <col min="15878" max="15878" width="18.83203125" style="1" customWidth="1"/>
    <col min="15879" max="16128" width="7.6640625" style="1"/>
    <col min="16129" max="16129" width="4.03515625" style="1" customWidth="1"/>
    <col min="16130" max="16130" width="46.6796875" style="1" customWidth="1"/>
    <col min="16131" max="16131" width="13.5859375" style="1" customWidth="1"/>
    <col min="16132" max="16132" width="6.3203125" style="1" customWidth="1"/>
    <col min="16133" max="16133" width="13.31640625" style="1" customWidth="1"/>
    <col min="16134" max="16134" width="18.83203125" style="1" customWidth="1"/>
    <col min="16135" max="16384" width="7.6640625" style="1"/>
  </cols>
  <sheetData>
    <row r="1" spans="1:9" ht="15" x14ac:dyDescent="0.2">
      <c r="A1" s="40" t="s">
        <v>0</v>
      </c>
      <c r="B1" s="41"/>
      <c r="C1" s="41"/>
      <c r="D1" s="41"/>
      <c r="E1" s="41"/>
      <c r="F1" s="42"/>
    </row>
    <row r="2" spans="1:9" s="4" customFormat="1" ht="24.75" x14ac:dyDescent="0.15">
      <c r="A2" s="2" t="s">
        <v>1</v>
      </c>
      <c r="B2" s="2" t="s">
        <v>2</v>
      </c>
      <c r="C2" s="3" t="s">
        <v>3</v>
      </c>
      <c r="D2" s="3" t="s">
        <v>4</v>
      </c>
      <c r="E2" s="3" t="s">
        <v>5</v>
      </c>
      <c r="F2" s="3" t="s">
        <v>6</v>
      </c>
    </row>
    <row r="3" spans="1:9" x14ac:dyDescent="0.2">
      <c r="A3" s="5">
        <v>1</v>
      </c>
      <c r="B3" s="5">
        <v>2</v>
      </c>
      <c r="C3" s="6">
        <v>3</v>
      </c>
      <c r="D3" s="6">
        <v>4</v>
      </c>
      <c r="E3" s="6">
        <v>5</v>
      </c>
      <c r="F3" s="6">
        <v>6</v>
      </c>
    </row>
    <row r="4" spans="1:9" ht="198" x14ac:dyDescent="0.2">
      <c r="A4" s="7">
        <v>1</v>
      </c>
      <c r="B4" s="8" t="s">
        <v>92</v>
      </c>
      <c r="C4" s="9"/>
      <c r="D4" s="10"/>
      <c r="E4" s="10"/>
      <c r="F4" s="11"/>
    </row>
    <row r="5" spans="1:9" x14ac:dyDescent="0.2">
      <c r="A5" s="12" t="s">
        <v>7</v>
      </c>
      <c r="B5" s="13" t="s">
        <v>8</v>
      </c>
      <c r="C5" s="14">
        <f>'[1]New MB'!D517</f>
        <v>18.405776582188874</v>
      </c>
      <c r="D5" s="10" t="s">
        <v>9</v>
      </c>
      <c r="E5" s="15"/>
      <c r="F5" s="11">
        <f>C5*E5</f>
        <v>0</v>
      </c>
    </row>
    <row r="6" spans="1:9" x14ac:dyDescent="0.2">
      <c r="A6" s="12"/>
      <c r="B6" s="8" t="s">
        <v>10</v>
      </c>
      <c r="C6" s="14">
        <f>C5</f>
        <v>18.405776582188874</v>
      </c>
      <c r="D6" s="10" t="s">
        <v>11</v>
      </c>
      <c r="E6" s="15"/>
      <c r="F6" s="11">
        <f>C6*E6</f>
        <v>0</v>
      </c>
    </row>
    <row r="7" spans="1:9" x14ac:dyDescent="0.2">
      <c r="A7" s="12" t="s">
        <v>12</v>
      </c>
      <c r="B7" s="13" t="s">
        <v>13</v>
      </c>
      <c r="C7" s="14">
        <f>'[1]New MB'!D518</f>
        <v>1.7581764122893957</v>
      </c>
      <c r="D7" s="10" t="s">
        <v>9</v>
      </c>
      <c r="E7" s="15"/>
      <c r="F7" s="11">
        <f>C7*E7</f>
        <v>0</v>
      </c>
    </row>
    <row r="8" spans="1:9" x14ac:dyDescent="0.2">
      <c r="A8" s="12"/>
      <c r="B8" s="8" t="s">
        <v>10</v>
      </c>
      <c r="C8" s="14">
        <f>C7</f>
        <v>1.7581764122893957</v>
      </c>
      <c r="D8" s="10" t="s">
        <v>11</v>
      </c>
      <c r="E8" s="15"/>
      <c r="F8" s="11">
        <f>C8*E8</f>
        <v>0</v>
      </c>
    </row>
    <row r="9" spans="1:9" x14ac:dyDescent="0.2">
      <c r="A9" s="12" t="s">
        <v>12</v>
      </c>
      <c r="B9" s="13" t="s">
        <v>14</v>
      </c>
      <c r="C9" s="16">
        <f>'[1]New MB'!D519</f>
        <v>2.3389494549058472</v>
      </c>
      <c r="D9" s="10" t="s">
        <v>9</v>
      </c>
      <c r="E9" s="15"/>
      <c r="F9" s="11">
        <f t="shared" ref="F9:F18" si="0">C9*E9</f>
        <v>0</v>
      </c>
      <c r="I9" s="17" t="e">
        <f>#REF!+#REF!+#REF!</f>
        <v>#REF!</v>
      </c>
    </row>
    <row r="10" spans="1:9" x14ac:dyDescent="0.15">
      <c r="A10" s="18"/>
      <c r="B10" s="8" t="s">
        <v>15</v>
      </c>
      <c r="C10" s="19">
        <f>C9</f>
        <v>2.3389494549058472</v>
      </c>
      <c r="D10" s="10" t="s">
        <v>11</v>
      </c>
      <c r="E10" s="15"/>
      <c r="F10" s="11">
        <f t="shared" si="0"/>
        <v>0</v>
      </c>
    </row>
    <row r="11" spans="1:9" x14ac:dyDescent="0.2">
      <c r="A11" s="18" t="s">
        <v>16</v>
      </c>
      <c r="B11" s="13" t="s">
        <v>17</v>
      </c>
      <c r="C11" s="19">
        <f>'[1]New MB'!D522+'[1]New MB'!D525</f>
        <v>33.768793713719383</v>
      </c>
      <c r="D11" s="10" t="s">
        <v>9</v>
      </c>
      <c r="E11" s="15"/>
      <c r="F11" s="11">
        <f t="shared" si="0"/>
        <v>0</v>
      </c>
    </row>
    <row r="12" spans="1:9" x14ac:dyDescent="0.15">
      <c r="A12" s="18"/>
      <c r="B12" s="8" t="s">
        <v>18</v>
      </c>
      <c r="C12" s="19">
        <f>C11</f>
        <v>33.768793713719383</v>
      </c>
      <c r="D12" s="10" t="s">
        <v>11</v>
      </c>
      <c r="E12" s="15"/>
      <c r="F12" s="11">
        <f t="shared" si="0"/>
        <v>0</v>
      </c>
    </row>
    <row r="13" spans="1:9" x14ac:dyDescent="0.2">
      <c r="A13" s="18" t="s">
        <v>19</v>
      </c>
      <c r="B13" s="13" t="s">
        <v>20</v>
      </c>
      <c r="C13" s="19">
        <f>'[1]New MB'!D521</f>
        <v>62.39</v>
      </c>
      <c r="D13" s="10" t="s">
        <v>9</v>
      </c>
      <c r="E13" s="15"/>
      <c r="F13" s="11">
        <f t="shared" si="0"/>
        <v>0</v>
      </c>
    </row>
    <row r="14" spans="1:9" x14ac:dyDescent="0.15">
      <c r="A14" s="18"/>
      <c r="B14" s="8" t="s">
        <v>18</v>
      </c>
      <c r="C14" s="19">
        <f>C13</f>
        <v>62.39</v>
      </c>
      <c r="D14" s="10" t="s">
        <v>11</v>
      </c>
      <c r="E14" s="15"/>
      <c r="F14" s="11">
        <f t="shared" si="0"/>
        <v>0</v>
      </c>
    </row>
    <row r="15" spans="1:9" x14ac:dyDescent="0.2">
      <c r="A15" s="12" t="s">
        <v>21</v>
      </c>
      <c r="B15" s="13" t="s">
        <v>22</v>
      </c>
      <c r="C15" s="16">
        <f>'[1]New MB'!D520</f>
        <v>1.0477134362169052</v>
      </c>
      <c r="D15" s="10" t="s">
        <v>9</v>
      </c>
      <c r="E15" s="15"/>
      <c r="F15" s="11">
        <f t="shared" si="0"/>
        <v>0</v>
      </c>
      <c r="I15" s="1">
        <f>(47+75+47)*2</f>
        <v>338</v>
      </c>
    </row>
    <row r="16" spans="1:9" x14ac:dyDescent="0.15">
      <c r="A16" s="18"/>
      <c r="B16" s="8" t="s">
        <v>23</v>
      </c>
      <c r="C16" s="19">
        <f>C15</f>
        <v>1.0477134362169052</v>
      </c>
      <c r="D16" s="10" t="s">
        <v>11</v>
      </c>
      <c r="E16" s="15"/>
      <c r="F16" s="11">
        <f t="shared" si="0"/>
        <v>0</v>
      </c>
      <c r="I16" s="17" t="e">
        <f>F16+F10+#REF!</f>
        <v>#REF!</v>
      </c>
    </row>
    <row r="17" spans="1:9" x14ac:dyDescent="0.2">
      <c r="A17" s="18" t="s">
        <v>24</v>
      </c>
      <c r="B17" s="13" t="s">
        <v>25</v>
      </c>
      <c r="C17" s="19">
        <f>'[1]New MB'!D524</f>
        <v>11.326631742885461</v>
      </c>
      <c r="D17" s="10" t="s">
        <v>9</v>
      </c>
      <c r="E17" s="15"/>
      <c r="F17" s="11">
        <f t="shared" si="0"/>
        <v>0</v>
      </c>
      <c r="I17" s="17"/>
    </row>
    <row r="18" spans="1:9" x14ac:dyDescent="0.15">
      <c r="A18" s="18"/>
      <c r="B18" s="8" t="s">
        <v>23</v>
      </c>
      <c r="C18" s="19">
        <f>C17</f>
        <v>11.326631742885461</v>
      </c>
      <c r="D18" s="10" t="s">
        <v>11</v>
      </c>
      <c r="E18" s="15"/>
      <c r="F18" s="11">
        <f t="shared" si="0"/>
        <v>0</v>
      </c>
      <c r="I18" s="17"/>
    </row>
    <row r="19" spans="1:9" x14ac:dyDescent="0.15">
      <c r="A19" s="18"/>
      <c r="B19" s="8"/>
      <c r="C19" s="19"/>
      <c r="D19" s="10"/>
      <c r="E19" s="15"/>
      <c r="F19" s="11"/>
      <c r="I19" s="17"/>
    </row>
    <row r="20" spans="1:9" ht="122.25" x14ac:dyDescent="0.15">
      <c r="A20" s="12">
        <v>2</v>
      </c>
      <c r="B20" s="20" t="s">
        <v>26</v>
      </c>
      <c r="C20" s="10"/>
      <c r="D20" s="10"/>
      <c r="E20" s="11"/>
      <c r="F20" s="11"/>
    </row>
    <row r="21" spans="1:9" x14ac:dyDescent="0.2">
      <c r="A21" s="12"/>
      <c r="B21" s="20" t="s">
        <v>27</v>
      </c>
      <c r="C21" s="10">
        <f>'[1]New MB'!I502</f>
        <v>4797</v>
      </c>
      <c r="D21" s="10" t="s">
        <v>28</v>
      </c>
      <c r="E21" s="11"/>
      <c r="F21" s="11"/>
    </row>
    <row r="22" spans="1:9" x14ac:dyDescent="0.2">
      <c r="A22" s="12"/>
      <c r="B22" s="20" t="s">
        <v>29</v>
      </c>
      <c r="C22" s="10">
        <f>'[1]New MB'!I503</f>
        <v>103</v>
      </c>
      <c r="D22" s="10" t="s">
        <v>28</v>
      </c>
      <c r="E22" s="11"/>
      <c r="F22" s="11"/>
    </row>
    <row r="23" spans="1:9" x14ac:dyDescent="0.2">
      <c r="A23" s="12"/>
      <c r="B23" s="20" t="s">
        <v>30</v>
      </c>
      <c r="C23" s="10">
        <f>'[1]New MB'!I504</f>
        <v>181</v>
      </c>
      <c r="D23" s="10" t="s">
        <v>28</v>
      </c>
      <c r="E23" s="11"/>
      <c r="F23" s="11"/>
    </row>
    <row r="24" spans="1:9" x14ac:dyDescent="0.2">
      <c r="A24" s="12"/>
      <c r="B24" s="20" t="s">
        <v>31</v>
      </c>
      <c r="C24" s="10">
        <f>'[1]New MB'!I507+'[1]New MB'!I509</f>
        <v>2812</v>
      </c>
      <c r="D24" s="10" t="s">
        <v>28</v>
      </c>
      <c r="E24" s="11"/>
      <c r="F24" s="11"/>
    </row>
    <row r="25" spans="1:9" x14ac:dyDescent="0.2">
      <c r="A25" s="12"/>
      <c r="B25" s="20" t="s">
        <v>32</v>
      </c>
      <c r="C25" s="10">
        <f>'[1]New MB'!I506</f>
        <v>5081</v>
      </c>
      <c r="D25" s="10" t="s">
        <v>28</v>
      </c>
      <c r="E25" s="11"/>
      <c r="F25" s="11"/>
    </row>
    <row r="26" spans="1:9" x14ac:dyDescent="0.2">
      <c r="A26" s="12"/>
      <c r="B26" s="20" t="s">
        <v>33</v>
      </c>
      <c r="C26" s="10">
        <f>'[1]New MB'!I505</f>
        <v>145</v>
      </c>
      <c r="D26" s="10" t="s">
        <v>28</v>
      </c>
      <c r="E26" s="11"/>
      <c r="F26" s="11"/>
    </row>
    <row r="27" spans="1:9" x14ac:dyDescent="0.2">
      <c r="A27" s="12"/>
      <c r="B27" s="20" t="s">
        <v>34</v>
      </c>
      <c r="C27" s="10">
        <f>'[1]New MB'!I508</f>
        <v>76</v>
      </c>
      <c r="D27" s="10" t="s">
        <v>28</v>
      </c>
      <c r="E27" s="11"/>
      <c r="F27" s="11"/>
    </row>
    <row r="28" spans="1:9" x14ac:dyDescent="0.2">
      <c r="A28" s="21" t="s">
        <v>35</v>
      </c>
      <c r="B28" s="13" t="s">
        <v>36</v>
      </c>
      <c r="C28" s="22">
        <f>SUM(C21:C27)</f>
        <v>13195</v>
      </c>
      <c r="D28" s="3" t="s">
        <v>37</v>
      </c>
      <c r="E28" s="11"/>
      <c r="F28" s="11">
        <f t="shared" ref="F28:F38" si="1">C28*E28</f>
        <v>0</v>
      </c>
      <c r="I28" s="1">
        <f>950*E28</f>
        <v>0</v>
      </c>
    </row>
    <row r="29" spans="1:9" ht="85.5" x14ac:dyDescent="0.15">
      <c r="A29" s="23">
        <v>3</v>
      </c>
      <c r="B29" s="20" t="s">
        <v>38</v>
      </c>
      <c r="C29" s="10"/>
      <c r="D29" s="10"/>
      <c r="E29" s="11"/>
      <c r="F29" s="11"/>
      <c r="I29" s="17" t="e">
        <f>I28+#REF!+#REF!</f>
        <v>#REF!</v>
      </c>
    </row>
    <row r="30" spans="1:9" x14ac:dyDescent="0.2">
      <c r="A30" s="21" t="s">
        <v>35</v>
      </c>
      <c r="B30" s="13" t="s">
        <v>36</v>
      </c>
      <c r="C30" s="19">
        <f>'[1]New MB'!H133</f>
        <v>82.967469658998112</v>
      </c>
      <c r="D30" s="3" t="s">
        <v>39</v>
      </c>
      <c r="E30" s="11"/>
      <c r="F30" s="11">
        <f t="shared" si="1"/>
        <v>0</v>
      </c>
    </row>
    <row r="31" spans="1:9" ht="98.25" x14ac:dyDescent="0.15">
      <c r="A31" s="12">
        <v>4</v>
      </c>
      <c r="B31" s="20" t="s">
        <v>40</v>
      </c>
      <c r="C31" s="9"/>
      <c r="D31" s="10"/>
      <c r="E31" s="11"/>
      <c r="F31" s="11"/>
    </row>
    <row r="32" spans="1:9" x14ac:dyDescent="0.2">
      <c r="A32" s="21" t="s">
        <v>35</v>
      </c>
      <c r="B32" s="13" t="s">
        <v>36</v>
      </c>
      <c r="C32" s="19">
        <f>'[1]New MB'!H312</f>
        <v>667.27133457249079</v>
      </c>
      <c r="D32" s="3" t="s">
        <v>41</v>
      </c>
      <c r="E32" s="11"/>
      <c r="F32" s="11">
        <f t="shared" si="1"/>
        <v>0</v>
      </c>
    </row>
    <row r="33" spans="1:7" ht="122.25" x14ac:dyDescent="0.15">
      <c r="A33" s="12">
        <v>5</v>
      </c>
      <c r="B33" s="20" t="s">
        <v>42</v>
      </c>
      <c r="C33" s="9"/>
      <c r="D33" s="10"/>
      <c r="E33" s="11"/>
      <c r="F33" s="11"/>
    </row>
    <row r="34" spans="1:7" x14ac:dyDescent="0.2">
      <c r="A34" s="21" t="s">
        <v>35</v>
      </c>
      <c r="B34" s="13" t="s">
        <v>36</v>
      </c>
      <c r="C34" s="19">
        <f>'[1]New MB'!H330</f>
        <v>513.6096654275093</v>
      </c>
      <c r="D34" s="3" t="s">
        <v>41</v>
      </c>
      <c r="E34" s="11"/>
      <c r="F34" s="11">
        <f t="shared" si="1"/>
        <v>0</v>
      </c>
    </row>
    <row r="35" spans="1:7" ht="76.5" x14ac:dyDescent="0.2">
      <c r="A35" s="12">
        <v>6</v>
      </c>
      <c r="B35" s="24" t="s">
        <v>43</v>
      </c>
      <c r="C35" s="10"/>
      <c r="D35" s="10"/>
      <c r="E35" s="11"/>
      <c r="F35" s="11"/>
    </row>
    <row r="36" spans="1:7" x14ac:dyDescent="0.2">
      <c r="A36" s="21" t="s">
        <v>35</v>
      </c>
      <c r="B36" s="13" t="s">
        <v>36</v>
      </c>
      <c r="C36" s="19">
        <f>'[1]New MB'!H212</f>
        <v>0</v>
      </c>
      <c r="D36" s="3" t="s">
        <v>41</v>
      </c>
      <c r="E36" s="11"/>
      <c r="F36" s="11"/>
      <c r="G36" s="1">
        <v>39.5</v>
      </c>
    </row>
    <row r="37" spans="1:7" x14ac:dyDescent="0.15">
      <c r="A37" s="25"/>
      <c r="B37" s="26"/>
      <c r="C37" s="19">
        <v>21</v>
      </c>
      <c r="D37" s="3" t="s">
        <v>44</v>
      </c>
      <c r="E37" s="11"/>
      <c r="F37" s="11"/>
    </row>
    <row r="38" spans="1:7" x14ac:dyDescent="0.15">
      <c r="A38" s="25"/>
      <c r="B38" s="26"/>
      <c r="C38" s="19">
        <v>377</v>
      </c>
      <c r="D38" s="3" t="s">
        <v>28</v>
      </c>
      <c r="E38" s="11"/>
      <c r="F38" s="11">
        <f t="shared" si="1"/>
        <v>0</v>
      </c>
    </row>
    <row r="39" spans="1:7" x14ac:dyDescent="0.15">
      <c r="A39" s="25"/>
      <c r="B39" s="26"/>
      <c r="C39" s="10"/>
      <c r="D39" s="10"/>
      <c r="E39" s="11"/>
      <c r="F39" s="11"/>
    </row>
    <row r="40" spans="1:7" ht="222.75" x14ac:dyDescent="0.2">
      <c r="A40" s="12">
        <v>7</v>
      </c>
      <c r="B40" s="24" t="s">
        <v>45</v>
      </c>
      <c r="C40" s="10"/>
      <c r="D40" s="10"/>
      <c r="E40" s="11"/>
      <c r="F40" s="11"/>
    </row>
    <row r="41" spans="1:7" x14ac:dyDescent="0.2">
      <c r="A41" s="21" t="s">
        <v>35</v>
      </c>
      <c r="B41" s="13" t="s">
        <v>36</v>
      </c>
      <c r="C41" s="19">
        <f>'[1]New MB'!H236+'[1]New MB'!H243</f>
        <v>36.059479553903344</v>
      </c>
      <c r="D41" s="3" t="s">
        <v>41</v>
      </c>
      <c r="E41" s="11"/>
      <c r="F41" s="11">
        <f>C41*E41</f>
        <v>0</v>
      </c>
    </row>
    <row r="42" spans="1:7" x14ac:dyDescent="0.2">
      <c r="A42" s="21"/>
      <c r="B42" s="13"/>
      <c r="C42" s="19"/>
      <c r="D42" s="3"/>
      <c r="E42" s="11"/>
      <c r="F42" s="11"/>
    </row>
    <row r="43" spans="1:7" ht="110.25" x14ac:dyDescent="0.15">
      <c r="A43" s="21">
        <v>8</v>
      </c>
      <c r="B43" s="24" t="s">
        <v>46</v>
      </c>
      <c r="C43" s="19"/>
      <c r="D43" s="3"/>
      <c r="E43" s="11"/>
      <c r="F43" s="11"/>
    </row>
    <row r="44" spans="1:7" x14ac:dyDescent="0.2">
      <c r="A44" s="21"/>
      <c r="B44" s="27" t="s">
        <v>47</v>
      </c>
      <c r="C44" s="19">
        <f>'[1]New MB'!H227</f>
        <v>21.421933085501859</v>
      </c>
      <c r="D44" s="3" t="s">
        <v>41</v>
      </c>
      <c r="E44" s="11"/>
      <c r="F44" s="11">
        <f>E44*C44</f>
        <v>0</v>
      </c>
    </row>
    <row r="45" spans="1:7" x14ac:dyDescent="0.2">
      <c r="A45" s="21"/>
      <c r="B45" s="13"/>
      <c r="C45" s="19"/>
      <c r="D45" s="3"/>
      <c r="E45" s="11"/>
      <c r="F45" s="11"/>
    </row>
    <row r="46" spans="1:7" ht="37.5" x14ac:dyDescent="0.15">
      <c r="A46" s="21">
        <v>9</v>
      </c>
      <c r="B46" s="24" t="s">
        <v>48</v>
      </c>
      <c r="C46" s="19"/>
      <c r="D46" s="3"/>
      <c r="E46" s="11"/>
      <c r="F46" s="11"/>
    </row>
    <row r="47" spans="1:7" x14ac:dyDescent="0.2">
      <c r="A47" s="21"/>
      <c r="B47" s="24" t="s">
        <v>49</v>
      </c>
      <c r="C47" s="19">
        <v>24</v>
      </c>
      <c r="D47" s="3" t="s">
        <v>50</v>
      </c>
      <c r="E47" s="11"/>
      <c r="F47" s="11">
        <f>E47*C47</f>
        <v>0</v>
      </c>
    </row>
    <row r="48" spans="1:7" x14ac:dyDescent="0.2">
      <c r="A48" s="21"/>
      <c r="B48" s="13"/>
      <c r="C48" s="19"/>
      <c r="D48" s="3"/>
      <c r="E48" s="11"/>
      <c r="F48" s="11"/>
    </row>
    <row r="49" spans="1:6" ht="52.5" x14ac:dyDescent="0.2">
      <c r="A49" s="21">
        <v>10</v>
      </c>
      <c r="B49" s="28" t="s">
        <v>51</v>
      </c>
      <c r="C49" s="19">
        <v>1</v>
      </c>
      <c r="D49" s="3" t="s">
        <v>52</v>
      </c>
      <c r="E49" s="11"/>
      <c r="F49" s="11">
        <f>E49*C49</f>
        <v>0</v>
      </c>
    </row>
    <row r="50" spans="1:6" x14ac:dyDescent="0.2">
      <c r="A50" s="21"/>
      <c r="B50" s="13"/>
      <c r="C50" s="19"/>
      <c r="D50" s="3"/>
      <c r="E50" s="11"/>
      <c r="F50" s="11"/>
    </row>
    <row r="51" spans="1:6" ht="40.5" x14ac:dyDescent="0.2">
      <c r="A51" s="21">
        <v>11</v>
      </c>
      <c r="B51" s="28" t="s">
        <v>53</v>
      </c>
      <c r="C51" s="19">
        <v>14</v>
      </c>
      <c r="D51" s="3" t="s">
        <v>52</v>
      </c>
      <c r="E51" s="11"/>
      <c r="F51" s="11">
        <f>E51*C51</f>
        <v>0</v>
      </c>
    </row>
    <row r="52" spans="1:6" x14ac:dyDescent="0.2">
      <c r="A52" s="21"/>
      <c r="B52" s="13"/>
      <c r="C52" s="19"/>
      <c r="D52" s="3"/>
      <c r="E52" s="11"/>
      <c r="F52" s="11"/>
    </row>
    <row r="53" spans="1:6" ht="37.5" x14ac:dyDescent="0.15">
      <c r="A53" s="21">
        <v>12</v>
      </c>
      <c r="B53" s="28" t="s">
        <v>54</v>
      </c>
      <c r="C53" s="19">
        <v>4</v>
      </c>
      <c r="D53" s="3" t="s">
        <v>52</v>
      </c>
      <c r="E53" s="11"/>
      <c r="F53" s="11">
        <f>E53*C53</f>
        <v>0</v>
      </c>
    </row>
    <row r="54" spans="1:6" x14ac:dyDescent="0.2">
      <c r="A54" s="21"/>
      <c r="B54" s="13"/>
      <c r="C54" s="19"/>
      <c r="D54" s="3"/>
      <c r="E54" s="11"/>
      <c r="F54" s="11"/>
    </row>
    <row r="55" spans="1:6" ht="61.5" x14ac:dyDescent="0.15">
      <c r="A55" s="21">
        <v>13</v>
      </c>
      <c r="B55" s="28" t="s">
        <v>55</v>
      </c>
      <c r="C55" s="19">
        <v>9</v>
      </c>
      <c r="D55" s="3" t="s">
        <v>52</v>
      </c>
      <c r="E55" s="11"/>
      <c r="F55" s="11">
        <f>E55*C55</f>
        <v>0</v>
      </c>
    </row>
    <row r="56" spans="1:6" x14ac:dyDescent="0.2">
      <c r="A56" s="21"/>
      <c r="B56" s="13"/>
      <c r="C56" s="19"/>
      <c r="D56" s="3"/>
      <c r="E56" s="11"/>
      <c r="F56" s="11"/>
    </row>
    <row r="57" spans="1:6" ht="110.25" x14ac:dyDescent="0.15">
      <c r="A57" s="21">
        <v>14</v>
      </c>
      <c r="B57" s="28" t="s">
        <v>56</v>
      </c>
      <c r="C57" s="19">
        <v>200</v>
      </c>
      <c r="D57" s="3" t="s">
        <v>57</v>
      </c>
      <c r="E57" s="11"/>
      <c r="F57" s="11">
        <f>E57*C57</f>
        <v>0</v>
      </c>
    </row>
    <row r="58" spans="1:6" x14ac:dyDescent="0.2">
      <c r="A58" s="21"/>
      <c r="B58" s="13"/>
      <c r="C58" s="19"/>
      <c r="D58" s="3"/>
      <c r="E58" s="11"/>
      <c r="F58" s="11"/>
    </row>
    <row r="59" spans="1:6" ht="110.25" x14ac:dyDescent="0.15">
      <c r="A59" s="12">
        <v>15</v>
      </c>
      <c r="B59" s="20" t="s">
        <v>58</v>
      </c>
      <c r="C59" s="10"/>
      <c r="D59" s="10"/>
      <c r="E59" s="11"/>
      <c r="F59" s="11"/>
    </row>
    <row r="60" spans="1:6" x14ac:dyDescent="0.2">
      <c r="A60" s="21" t="s">
        <v>35</v>
      </c>
      <c r="B60" s="13" t="s">
        <v>36</v>
      </c>
      <c r="C60" s="19">
        <f>'[1]New MB'!H465</f>
        <v>433.95191171003728</v>
      </c>
      <c r="D60" s="3" t="s">
        <v>41</v>
      </c>
      <c r="E60" s="11"/>
      <c r="F60" s="11">
        <f>C60*E60</f>
        <v>0</v>
      </c>
    </row>
    <row r="61" spans="1:6" x14ac:dyDescent="0.2">
      <c r="A61" s="21"/>
      <c r="B61" s="13"/>
      <c r="C61" s="19"/>
      <c r="D61" s="3"/>
      <c r="E61" s="11"/>
      <c r="F61" s="11"/>
    </row>
    <row r="62" spans="1:6" ht="73.5" x14ac:dyDescent="0.15">
      <c r="A62" s="21">
        <v>16</v>
      </c>
      <c r="B62" s="28" t="s">
        <v>59</v>
      </c>
      <c r="C62" s="19">
        <f>C60</f>
        <v>433.95191171003728</v>
      </c>
      <c r="D62" s="3" t="s">
        <v>41</v>
      </c>
      <c r="E62" s="11"/>
      <c r="F62" s="11">
        <f>C62*E62</f>
        <v>0</v>
      </c>
    </row>
    <row r="63" spans="1:6" x14ac:dyDescent="0.2">
      <c r="A63" s="21"/>
      <c r="B63" s="13"/>
      <c r="C63" s="19"/>
      <c r="D63" s="3"/>
      <c r="E63" s="11"/>
      <c r="F63" s="11"/>
    </row>
    <row r="64" spans="1:6" ht="73.5" x14ac:dyDescent="0.15">
      <c r="A64" s="29">
        <v>17</v>
      </c>
      <c r="B64" s="20" t="s">
        <v>60</v>
      </c>
      <c r="C64" s="10"/>
      <c r="D64" s="10"/>
      <c r="E64" s="11"/>
      <c r="F64" s="11"/>
    </row>
    <row r="65" spans="1:6" x14ac:dyDescent="0.15">
      <c r="A65" s="25"/>
      <c r="B65" s="13" t="s">
        <v>61</v>
      </c>
      <c r="C65" s="10"/>
      <c r="D65" s="10"/>
      <c r="E65" s="11"/>
      <c r="F65" s="11"/>
    </row>
    <row r="66" spans="1:6" x14ac:dyDescent="0.2">
      <c r="A66" s="21" t="s">
        <v>35</v>
      </c>
      <c r="B66" s="13" t="s">
        <v>36</v>
      </c>
      <c r="C66" s="19">
        <f>'[1]New MB'!H394</f>
        <v>667.27133457249079</v>
      </c>
      <c r="D66" s="3" t="s">
        <v>41</v>
      </c>
      <c r="E66" s="11"/>
      <c r="F66" s="11">
        <f>C66*E66</f>
        <v>0</v>
      </c>
    </row>
    <row r="67" spans="1:6" x14ac:dyDescent="0.2">
      <c r="A67" s="21"/>
      <c r="B67" s="13"/>
      <c r="C67" s="19"/>
      <c r="D67" s="3"/>
      <c r="E67" s="11"/>
      <c r="F67" s="11"/>
    </row>
    <row r="68" spans="1:6" ht="110.25" x14ac:dyDescent="0.15">
      <c r="A68" s="12">
        <v>18</v>
      </c>
      <c r="B68" s="20" t="s">
        <v>62</v>
      </c>
      <c r="C68" s="16">
        <f>'[1]New MB'!H412</f>
        <v>513.6096654275093</v>
      </c>
      <c r="D68" s="3" t="s">
        <v>41</v>
      </c>
      <c r="E68" s="11"/>
      <c r="F68" s="11">
        <f>C68*E68</f>
        <v>0</v>
      </c>
    </row>
    <row r="69" spans="1:6" ht="98.25" x14ac:dyDescent="0.15">
      <c r="A69" s="24">
        <v>19</v>
      </c>
      <c r="B69" s="20" t="s">
        <v>63</v>
      </c>
      <c r="C69" s="10"/>
      <c r="D69" s="3"/>
      <c r="E69" s="11"/>
      <c r="F69" s="11"/>
    </row>
    <row r="70" spans="1:6" x14ac:dyDescent="0.2">
      <c r="A70" s="21" t="s">
        <v>35</v>
      </c>
      <c r="B70" s="13" t="s">
        <v>36</v>
      </c>
      <c r="C70" s="19">
        <f>'[1]New MB'!H394</f>
        <v>667.27133457249079</v>
      </c>
      <c r="D70" s="3" t="s">
        <v>41</v>
      </c>
      <c r="E70" s="11"/>
      <c r="F70" s="11">
        <f>C70*E70</f>
        <v>0</v>
      </c>
    </row>
    <row r="71" spans="1:6" x14ac:dyDescent="0.2">
      <c r="A71" s="21"/>
      <c r="B71" s="13"/>
      <c r="C71" s="19"/>
      <c r="D71" s="3"/>
      <c r="E71" s="11"/>
      <c r="F71" s="11"/>
    </row>
    <row r="72" spans="1:6" ht="110.25" x14ac:dyDescent="0.15">
      <c r="A72" s="12">
        <v>20</v>
      </c>
      <c r="B72" s="20" t="s">
        <v>64</v>
      </c>
      <c r="C72" s="9"/>
      <c r="D72" s="10"/>
      <c r="E72" s="11"/>
      <c r="F72" s="11"/>
    </row>
    <row r="73" spans="1:6" x14ac:dyDescent="0.2">
      <c r="A73" s="21" t="s">
        <v>35</v>
      </c>
      <c r="B73" s="13" t="s">
        <v>36</v>
      </c>
      <c r="C73" s="19">
        <f>C68</f>
        <v>513.6096654275093</v>
      </c>
      <c r="D73" s="3" t="s">
        <v>41</v>
      </c>
      <c r="E73" s="11"/>
      <c r="F73" s="11">
        <f>C73*E73</f>
        <v>0</v>
      </c>
    </row>
    <row r="74" spans="1:6" x14ac:dyDescent="0.2">
      <c r="A74" s="21"/>
      <c r="B74" s="13"/>
      <c r="C74" s="19"/>
      <c r="D74" s="3"/>
      <c r="E74" s="11"/>
      <c r="F74" s="11"/>
    </row>
    <row r="75" spans="1:6" ht="98.25" x14ac:dyDescent="0.15">
      <c r="A75" s="12">
        <v>21</v>
      </c>
      <c r="B75" s="20" t="s">
        <v>65</v>
      </c>
      <c r="C75" s="9"/>
      <c r="D75" s="10"/>
      <c r="E75" s="11"/>
      <c r="F75" s="11"/>
    </row>
    <row r="76" spans="1:6" x14ac:dyDescent="0.2">
      <c r="A76" s="21" t="s">
        <v>35</v>
      </c>
      <c r="B76" s="13" t="s">
        <v>36</v>
      </c>
      <c r="C76" s="19">
        <f>'[1]New MB'!H236</f>
        <v>32.342007434944236</v>
      </c>
      <c r="D76" s="3" t="s">
        <v>41</v>
      </c>
      <c r="E76" s="11"/>
      <c r="F76" s="11">
        <f>C76*E76</f>
        <v>0</v>
      </c>
    </row>
    <row r="77" spans="1:6" x14ac:dyDescent="0.2">
      <c r="A77" s="21"/>
      <c r="B77" s="13"/>
      <c r="C77" s="19"/>
      <c r="D77" s="3"/>
      <c r="E77" s="11"/>
      <c r="F77" s="11"/>
    </row>
    <row r="78" spans="1:6" ht="195" x14ac:dyDescent="0.15">
      <c r="A78" s="21">
        <v>22</v>
      </c>
      <c r="B78" s="8" t="s">
        <v>66</v>
      </c>
      <c r="C78" s="19">
        <f>'[1]New MB'!H534</f>
        <v>82.109107806691441</v>
      </c>
      <c r="D78" s="3" t="s">
        <v>41</v>
      </c>
      <c r="E78" s="11"/>
      <c r="F78" s="11">
        <f>C78*E78</f>
        <v>0</v>
      </c>
    </row>
    <row r="79" spans="1:6" ht="37.5" x14ac:dyDescent="0.15">
      <c r="A79" s="21"/>
      <c r="B79" s="13" t="s">
        <v>67</v>
      </c>
      <c r="C79" s="19">
        <f>'[1]New MB'!H534</f>
        <v>82.109107806691441</v>
      </c>
      <c r="D79" s="3" t="s">
        <v>41</v>
      </c>
      <c r="E79" s="11"/>
      <c r="F79" s="11">
        <f>C79*E79</f>
        <v>0</v>
      </c>
    </row>
    <row r="80" spans="1:6" ht="392.25" customHeight="1" x14ac:dyDescent="0.2">
      <c r="A80" s="21">
        <v>23</v>
      </c>
      <c r="B80" s="8" t="s">
        <v>68</v>
      </c>
      <c r="C80" s="19">
        <f>'[1]New MB'!H536</f>
        <v>66.565985130111528</v>
      </c>
      <c r="D80" s="3" t="s">
        <v>41</v>
      </c>
      <c r="E80" s="11"/>
      <c r="F80" s="11">
        <f>SUM(C80*E80)</f>
        <v>0</v>
      </c>
    </row>
    <row r="81" spans="1:6" x14ac:dyDescent="0.2">
      <c r="A81" s="21"/>
      <c r="B81" s="8"/>
      <c r="C81" s="19"/>
      <c r="D81" s="3"/>
      <c r="E81" s="11"/>
      <c r="F81" s="11"/>
    </row>
    <row r="82" spans="1:6" ht="85.5" x14ac:dyDescent="0.15">
      <c r="A82" s="21">
        <v>24</v>
      </c>
      <c r="B82" s="24" t="s">
        <v>69</v>
      </c>
      <c r="C82" s="19">
        <v>5</v>
      </c>
      <c r="D82" s="3" t="s">
        <v>52</v>
      </c>
      <c r="E82" s="11"/>
      <c r="F82" s="11">
        <f>E82*C82</f>
        <v>0</v>
      </c>
    </row>
    <row r="83" spans="1:6" x14ac:dyDescent="0.2">
      <c r="A83" s="21"/>
      <c r="B83" s="24"/>
      <c r="C83" s="19"/>
      <c r="D83" s="3"/>
      <c r="E83" s="11"/>
      <c r="F83" s="11"/>
    </row>
    <row r="84" spans="1:6" ht="61.5" x14ac:dyDescent="0.15">
      <c r="A84" s="21">
        <v>25</v>
      </c>
      <c r="B84" s="24" t="s">
        <v>70</v>
      </c>
      <c r="C84" s="19">
        <v>5</v>
      </c>
      <c r="D84" s="3" t="s">
        <v>52</v>
      </c>
      <c r="E84" s="11"/>
      <c r="F84" s="11">
        <f>E84*C84</f>
        <v>0</v>
      </c>
    </row>
    <row r="85" spans="1:6" x14ac:dyDescent="0.2">
      <c r="A85" s="21"/>
      <c r="B85" s="8"/>
      <c r="C85" s="19"/>
      <c r="D85" s="3"/>
      <c r="E85" s="11"/>
      <c r="F85" s="11"/>
    </row>
    <row r="86" spans="1:6" ht="61.5" x14ac:dyDescent="0.15">
      <c r="A86" s="21">
        <v>26</v>
      </c>
      <c r="B86" s="24" t="s">
        <v>71</v>
      </c>
      <c r="C86" s="19">
        <v>85</v>
      </c>
      <c r="D86" s="3" t="s">
        <v>72</v>
      </c>
      <c r="E86" s="11"/>
      <c r="F86" s="11">
        <f>E86*C86</f>
        <v>0</v>
      </c>
    </row>
    <row r="87" spans="1:6" x14ac:dyDescent="0.2">
      <c r="A87" s="21"/>
      <c r="B87" s="24"/>
      <c r="C87" s="19"/>
      <c r="D87" s="3"/>
      <c r="E87" s="11"/>
      <c r="F87" s="11"/>
    </row>
    <row r="88" spans="1:6" ht="49.5" x14ac:dyDescent="0.15">
      <c r="A88" s="21">
        <v>27</v>
      </c>
      <c r="B88" s="24" t="s">
        <v>73</v>
      </c>
      <c r="C88" s="19">
        <v>10</v>
      </c>
      <c r="D88" s="3" t="s">
        <v>52</v>
      </c>
      <c r="E88" s="11"/>
      <c r="F88" s="11">
        <f>E88*C88</f>
        <v>0</v>
      </c>
    </row>
    <row r="89" spans="1:6" x14ac:dyDescent="0.2">
      <c r="A89" s="21"/>
      <c r="B89" s="24"/>
      <c r="C89" s="19"/>
      <c r="D89" s="3"/>
      <c r="E89" s="11"/>
      <c r="F89" s="11"/>
    </row>
    <row r="90" spans="1:6" ht="122.25" x14ac:dyDescent="0.15">
      <c r="A90" s="21">
        <v>28</v>
      </c>
      <c r="B90" s="24" t="s">
        <v>74</v>
      </c>
      <c r="C90" s="19">
        <v>5</v>
      </c>
      <c r="D90" s="3" t="s">
        <v>52</v>
      </c>
      <c r="E90" s="11"/>
      <c r="F90" s="11">
        <f t="shared" ref="F90:F100" si="2">E90*C90</f>
        <v>0</v>
      </c>
    </row>
    <row r="91" spans="1:6" ht="49.5" x14ac:dyDescent="0.15">
      <c r="A91" s="21">
        <v>29</v>
      </c>
      <c r="B91" s="24" t="s">
        <v>75</v>
      </c>
      <c r="C91" s="19">
        <v>5</v>
      </c>
      <c r="D91" s="3" t="s">
        <v>52</v>
      </c>
      <c r="E91" s="11"/>
      <c r="F91" s="11">
        <f t="shared" si="2"/>
        <v>0</v>
      </c>
    </row>
    <row r="92" spans="1:6" ht="54.75" customHeight="1" x14ac:dyDescent="0.15">
      <c r="A92" s="21">
        <v>30</v>
      </c>
      <c r="B92" s="24" t="s">
        <v>76</v>
      </c>
      <c r="C92" s="19">
        <v>5</v>
      </c>
      <c r="D92" s="3" t="s">
        <v>52</v>
      </c>
      <c r="E92" s="11"/>
      <c r="F92" s="11">
        <f t="shared" si="2"/>
        <v>0</v>
      </c>
    </row>
    <row r="93" spans="1:6" ht="49.5" x14ac:dyDescent="0.15">
      <c r="A93" s="21">
        <v>31</v>
      </c>
      <c r="B93" s="24" t="s">
        <v>77</v>
      </c>
      <c r="C93" s="19">
        <v>5</v>
      </c>
      <c r="D93" s="3" t="s">
        <v>52</v>
      </c>
      <c r="E93" s="11"/>
      <c r="F93" s="11">
        <f t="shared" si="2"/>
        <v>0</v>
      </c>
    </row>
    <row r="94" spans="1:6" ht="61.5" x14ac:dyDescent="0.15">
      <c r="A94" s="21">
        <v>32</v>
      </c>
      <c r="B94" s="24" t="s">
        <v>78</v>
      </c>
      <c r="C94" s="19">
        <v>5</v>
      </c>
      <c r="D94" s="3" t="s">
        <v>52</v>
      </c>
      <c r="E94" s="11"/>
      <c r="F94" s="11">
        <f t="shared" si="2"/>
        <v>0</v>
      </c>
    </row>
    <row r="95" spans="1:6" ht="49.5" x14ac:dyDescent="0.15">
      <c r="A95" s="21">
        <v>33</v>
      </c>
      <c r="B95" s="24" t="s">
        <v>79</v>
      </c>
      <c r="C95" s="19">
        <v>5</v>
      </c>
      <c r="D95" s="3" t="s">
        <v>52</v>
      </c>
      <c r="E95" s="11"/>
      <c r="F95" s="11">
        <f t="shared" si="2"/>
        <v>0</v>
      </c>
    </row>
    <row r="96" spans="1:6" ht="49.5" x14ac:dyDescent="0.15">
      <c r="A96" s="21">
        <v>34</v>
      </c>
      <c r="B96" s="24" t="s">
        <v>80</v>
      </c>
      <c r="C96" s="19">
        <v>5</v>
      </c>
      <c r="D96" s="3" t="s">
        <v>52</v>
      </c>
      <c r="E96" s="11"/>
      <c r="F96" s="11">
        <f t="shared" si="2"/>
        <v>0</v>
      </c>
    </row>
    <row r="97" spans="1:6" ht="137.25" x14ac:dyDescent="0.2">
      <c r="A97" s="21">
        <v>35</v>
      </c>
      <c r="B97" s="24" t="s">
        <v>81</v>
      </c>
      <c r="C97" s="19">
        <v>3</v>
      </c>
      <c r="D97" s="3" t="s">
        <v>52</v>
      </c>
      <c r="E97" s="11"/>
      <c r="F97" s="11">
        <f t="shared" si="2"/>
        <v>0</v>
      </c>
    </row>
    <row r="98" spans="1:6" ht="37.5" x14ac:dyDescent="0.15">
      <c r="A98" s="21">
        <v>36</v>
      </c>
      <c r="B98" s="24" t="s">
        <v>82</v>
      </c>
      <c r="C98" s="19">
        <v>8</v>
      </c>
      <c r="D98" s="3" t="s">
        <v>52</v>
      </c>
      <c r="E98" s="11"/>
      <c r="F98" s="11">
        <f t="shared" si="2"/>
        <v>0</v>
      </c>
    </row>
    <row r="99" spans="1:6" ht="134.25" x14ac:dyDescent="0.15">
      <c r="A99" s="21">
        <v>37</v>
      </c>
      <c r="B99" s="24" t="s">
        <v>83</v>
      </c>
      <c r="C99" s="19">
        <v>6</v>
      </c>
      <c r="D99" s="3" t="s">
        <v>52</v>
      </c>
      <c r="E99" s="11"/>
      <c r="F99" s="11">
        <f t="shared" si="2"/>
        <v>0</v>
      </c>
    </row>
    <row r="100" spans="1:6" ht="88.5" x14ac:dyDescent="0.2">
      <c r="A100" s="21">
        <v>38</v>
      </c>
      <c r="B100" s="24" t="s">
        <v>84</v>
      </c>
      <c r="C100" s="19">
        <v>13</v>
      </c>
      <c r="D100" s="3" t="s">
        <v>85</v>
      </c>
      <c r="E100" s="11"/>
      <c r="F100" s="11">
        <f t="shared" si="2"/>
        <v>0</v>
      </c>
    </row>
    <row r="101" spans="1:6" x14ac:dyDescent="0.2">
      <c r="A101" s="21"/>
      <c r="B101" s="27"/>
      <c r="C101" s="19"/>
      <c r="D101" s="3"/>
      <c r="E101" s="11"/>
      <c r="F101" s="11"/>
    </row>
    <row r="102" spans="1:6" ht="232.5" customHeight="1" x14ac:dyDescent="0.15">
      <c r="A102" s="21">
        <v>39</v>
      </c>
      <c r="B102" s="24" t="s">
        <v>86</v>
      </c>
      <c r="C102" s="19"/>
      <c r="D102" s="3"/>
      <c r="E102" s="11"/>
      <c r="F102" s="11"/>
    </row>
    <row r="103" spans="1:6" x14ac:dyDescent="0.2">
      <c r="A103" s="21"/>
      <c r="B103" s="30" t="s">
        <v>87</v>
      </c>
      <c r="C103" s="19"/>
      <c r="D103" s="3"/>
      <c r="E103" s="11"/>
      <c r="F103" s="11"/>
    </row>
    <row r="104" spans="1:6" x14ac:dyDescent="0.2">
      <c r="A104" s="21"/>
      <c r="B104" s="30" t="s">
        <v>36</v>
      </c>
      <c r="C104" s="19">
        <f>13.75*18</f>
        <v>247.5</v>
      </c>
      <c r="D104" s="3" t="s">
        <v>41</v>
      </c>
      <c r="E104" s="11"/>
      <c r="F104" s="11">
        <f>E104*C104</f>
        <v>0</v>
      </c>
    </row>
    <row r="105" spans="1:6" ht="198" x14ac:dyDescent="0.2">
      <c r="A105" s="21">
        <v>40</v>
      </c>
      <c r="B105" s="13" t="s">
        <v>88</v>
      </c>
      <c r="C105" s="19">
        <v>338</v>
      </c>
      <c r="D105" s="3" t="s">
        <v>41</v>
      </c>
      <c r="E105" s="11"/>
      <c r="F105" s="11">
        <f>E105*C105</f>
        <v>0</v>
      </c>
    </row>
    <row r="106" spans="1:6" x14ac:dyDescent="0.2">
      <c r="A106" s="21"/>
      <c r="B106" s="13"/>
      <c r="C106" s="19"/>
      <c r="D106" s="3"/>
      <c r="E106" s="11"/>
      <c r="F106" s="11"/>
    </row>
    <row r="107" spans="1:6" ht="73.5" x14ac:dyDescent="0.15">
      <c r="A107" s="21">
        <v>41</v>
      </c>
      <c r="B107" s="13" t="s">
        <v>89</v>
      </c>
      <c r="C107" s="19">
        <f>'[1]New MB'!H472</f>
        <v>101.46375464684014</v>
      </c>
      <c r="D107" s="3" t="s">
        <v>39</v>
      </c>
      <c r="E107" s="11"/>
      <c r="F107" s="11">
        <f>SUM(C107*E107)</f>
        <v>0</v>
      </c>
    </row>
    <row r="108" spans="1:6" x14ac:dyDescent="0.2">
      <c r="A108" s="21"/>
      <c r="B108" s="13"/>
      <c r="C108" s="19"/>
      <c r="D108" s="3"/>
      <c r="E108" s="11"/>
      <c r="F108" s="11"/>
    </row>
    <row r="109" spans="1:6" ht="24.75" x14ac:dyDescent="0.15">
      <c r="A109" s="21">
        <v>42</v>
      </c>
      <c r="B109" s="13" t="s">
        <v>90</v>
      </c>
      <c r="C109" s="19">
        <v>310.8</v>
      </c>
      <c r="D109" s="3" t="s">
        <v>41</v>
      </c>
      <c r="E109" s="11"/>
      <c r="F109" s="11">
        <f>C109*E109</f>
        <v>0</v>
      </c>
    </row>
    <row r="110" spans="1:6" x14ac:dyDescent="0.2">
      <c r="A110" s="21"/>
      <c r="B110" s="13"/>
      <c r="C110" s="19"/>
      <c r="D110" s="3"/>
      <c r="E110" s="11"/>
      <c r="F110" s="11"/>
    </row>
    <row r="111" spans="1:6" x14ac:dyDescent="0.15">
      <c r="A111" s="25"/>
      <c r="B111" s="26"/>
      <c r="C111" s="10"/>
      <c r="D111" s="10"/>
      <c r="E111" s="10"/>
      <c r="F111" s="10"/>
    </row>
    <row r="112" spans="1:6" s="36" customFormat="1" ht="18" x14ac:dyDescent="0.2">
      <c r="A112" s="31"/>
      <c r="B112" s="32" t="s">
        <v>91</v>
      </c>
      <c r="C112" s="33"/>
      <c r="D112" s="33"/>
      <c r="E112" s="34"/>
      <c r="F112" s="35">
        <f>SUM(F4:F110)</f>
        <v>0</v>
      </c>
    </row>
    <row r="113" spans="1:1" x14ac:dyDescent="0.2">
      <c r="A113" s="37"/>
    </row>
  </sheetData>
  <mergeCells count="1">
    <mergeCell ref="A1:F1"/>
  </mergeCells>
  <pageMargins left="0.7" right="0.7" top="0.75" bottom="0.75" header="0.3" footer="0.3"/>
  <pageSetup scale="58" orientation="portrait" r:id="rId1"/>
  <rowBreaks count="5" manualBreakCount="5">
    <brk id="33" max="5" man="1"/>
    <brk id="58" max="5" man="1"/>
    <brk id="79" max="5" man="1"/>
    <brk id="94" max="5" man="1"/>
    <brk id="112" max="5" man="1"/>
  </rowBreak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R Patil</dc:creator>
  <cp:lastModifiedBy>C R Patil</cp:lastModifiedBy>
  <cp:lastPrinted>2026-07-17T07:05:23Z</cp:lastPrinted>
  <dcterms:created xsi:type="dcterms:W3CDTF">2026-07-17T04:52:52Z</dcterms:created>
  <dcterms:modified xsi:type="dcterms:W3CDTF">2026-07-17T07:07:28Z</dcterms:modified>
</cp:coreProperties>
</file>